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№39-187 от17.12.2020 бюджет на 2021-2023\Проект решения 17.12.2020\"/>
    </mc:Choice>
  </mc:AlternateContent>
  <bookViews>
    <workbookView xWindow="-120" yWindow="-120" windowWidth="15480" windowHeight="11640"/>
  </bookViews>
  <sheets>
    <sheet name="Приложение 8" sheetId="2" r:id="rId1"/>
    <sheet name="Приложение 13" sheetId="3" r:id="rId2"/>
  </sheets>
  <externalReferences>
    <externalReference r:id="rId3"/>
  </externalReferences>
  <definedNames>
    <definedName name="_xlnm._FilterDatabase" localSheetId="1" hidden="1">'Приложение 13'!$A$10:$K$93</definedName>
    <definedName name="_xlnm.Print_Titles" localSheetId="1">'Приложение 13'!$11:$11</definedName>
    <definedName name="_xlnm.Print_Titles" localSheetId="0">'Приложение 8'!$10:$10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0" i="2" l="1"/>
  <c r="A72" i="2"/>
  <c r="E73" i="2"/>
  <c r="E71" i="2"/>
  <c r="E69" i="2"/>
  <c r="A68" i="2"/>
  <c r="A66" i="2"/>
  <c r="E67" i="2"/>
  <c r="D56" i="2" l="1"/>
  <c r="G33" i="3" l="1"/>
  <c r="E33" i="3"/>
  <c r="G18" i="3" l="1"/>
  <c r="E18" i="3"/>
  <c r="E17" i="3"/>
  <c r="G17" i="3"/>
  <c r="G49" i="3"/>
  <c r="G48" i="3" s="1"/>
  <c r="E49" i="3"/>
  <c r="E48" i="3" s="1"/>
  <c r="G20" i="3"/>
  <c r="E20" i="3"/>
  <c r="G14" i="3"/>
  <c r="F14" i="3" s="1"/>
  <c r="E14" i="3"/>
  <c r="E13" i="3" s="1"/>
  <c r="G65" i="3"/>
  <c r="G64" i="3" s="1"/>
  <c r="G63" i="3" s="1"/>
  <c r="E65" i="3"/>
  <c r="E64" i="3" s="1"/>
  <c r="E63" i="3" s="1"/>
  <c r="G58" i="3"/>
  <c r="E58" i="3"/>
  <c r="G59" i="3"/>
  <c r="E59" i="3"/>
  <c r="G51" i="3"/>
  <c r="G50" i="3" s="1"/>
  <c r="E51" i="3"/>
  <c r="E50" i="3" s="1"/>
  <c r="G47" i="3"/>
  <c r="G46" i="3" s="1"/>
  <c r="E47" i="3"/>
  <c r="E46" i="3" s="1"/>
  <c r="E45" i="3"/>
  <c r="E44" i="3" s="1"/>
  <c r="G43" i="3"/>
  <c r="G42" i="3" s="1"/>
  <c r="E43" i="3"/>
  <c r="E42" i="3" s="1"/>
  <c r="G40" i="3"/>
  <c r="G39" i="3" s="1"/>
  <c r="G38" i="3" s="1"/>
  <c r="E40" i="3"/>
  <c r="E39" i="3" s="1"/>
  <c r="E38" i="3" s="1"/>
  <c r="G32" i="3"/>
  <c r="E32" i="3"/>
  <c r="G31" i="3"/>
  <c r="E31" i="3"/>
  <c r="E29" i="3"/>
  <c r="E28" i="3" s="1"/>
  <c r="G29" i="3"/>
  <c r="G28" i="3" s="1"/>
  <c r="G27" i="3"/>
  <c r="G26" i="3" s="1"/>
  <c r="E27" i="3"/>
  <c r="E26" i="3" s="1"/>
  <c r="E21" i="3"/>
  <c r="D21" i="3" s="1"/>
  <c r="G23" i="3"/>
  <c r="G22" i="3" s="1"/>
  <c r="E23" i="3"/>
  <c r="E22" i="3" s="1"/>
  <c r="G21" i="3"/>
  <c r="F21" i="3" s="1"/>
  <c r="G16" i="3"/>
  <c r="E16" i="3"/>
  <c r="F18" i="3"/>
  <c r="D18" i="3"/>
  <c r="F17" i="3"/>
  <c r="D17" i="3"/>
  <c r="D14" i="3"/>
  <c r="E37" i="2"/>
  <c r="E65" i="2"/>
  <c r="D65" i="2" s="1"/>
  <c r="E58" i="2"/>
  <c r="E59" i="2"/>
  <c r="E51" i="2"/>
  <c r="E49" i="2"/>
  <c r="E47" i="2"/>
  <c r="E45" i="2"/>
  <c r="E43" i="2"/>
  <c r="E40" i="2"/>
  <c r="E31" i="2"/>
  <c r="E27" i="2"/>
  <c r="E20" i="2"/>
  <c r="E23" i="2"/>
  <c r="E21" i="2"/>
  <c r="E16" i="2"/>
  <c r="E18" i="2"/>
  <c r="E17" i="2"/>
  <c r="E14" i="2"/>
  <c r="G57" i="3" l="1"/>
  <c r="G56" i="3" s="1"/>
  <c r="G15" i="3"/>
  <c r="G30" i="3"/>
  <c r="E57" i="3"/>
  <c r="E56" i="3" s="1"/>
  <c r="G41" i="3"/>
  <c r="E15" i="3"/>
  <c r="E19" i="2"/>
  <c r="E30" i="3"/>
  <c r="E19" i="3"/>
  <c r="G19" i="3"/>
  <c r="E41" i="3"/>
  <c r="G13" i="3"/>
  <c r="E44" i="2"/>
  <c r="E57" i="2"/>
  <c r="E12" i="3" l="1"/>
  <c r="E91" i="3" s="1"/>
  <c r="G12" i="3"/>
  <c r="G91" i="3" s="1"/>
  <c r="D80" i="2"/>
  <c r="D81" i="2"/>
  <c r="D82" i="2"/>
  <c r="D83" i="2"/>
  <c r="D84" i="2"/>
  <c r="D85" i="2"/>
  <c r="D87" i="2"/>
  <c r="E86" i="2"/>
  <c r="D86" i="2" s="1"/>
  <c r="E75" i="2"/>
  <c r="D75" i="2" s="1"/>
  <c r="D76" i="2"/>
  <c r="E93" i="2"/>
  <c r="D94" i="2"/>
  <c r="D97" i="2"/>
  <c r="E96" i="2"/>
  <c r="D96" i="2" s="1"/>
  <c r="E95" i="2" l="1"/>
  <c r="D95" i="2" s="1"/>
  <c r="E74" i="2"/>
  <c r="D74" i="2" s="1"/>
  <c r="D93" i="2"/>
  <c r="D49" i="2" l="1"/>
  <c r="D16" i="2"/>
  <c r="D21" i="2"/>
  <c r="D51" i="2"/>
  <c r="D53" i="2"/>
  <c r="D55" i="2"/>
  <c r="D62" i="2"/>
  <c r="D67" i="2"/>
  <c r="D69" i="2"/>
  <c r="D71" i="2"/>
  <c r="D73" i="2"/>
  <c r="E13" i="2" l="1"/>
  <c r="D13" i="2" s="1"/>
  <c r="E15" i="2"/>
  <c r="E22" i="2"/>
  <c r="D22" i="2" s="1"/>
  <c r="E24" i="2"/>
  <c r="D24" i="2" s="1"/>
  <c r="E26" i="2"/>
  <c r="D26" i="2" s="1"/>
  <c r="E28" i="2"/>
  <c r="D28" i="2" s="1"/>
  <c r="E30" i="2"/>
  <c r="D30" i="2" s="1"/>
  <c r="E33" i="2"/>
  <c r="D33" i="2" s="1"/>
  <c r="E36" i="2"/>
  <c r="D36" i="2" s="1"/>
  <c r="E39" i="2"/>
  <c r="D39" i="2" s="1"/>
  <c r="E42" i="2"/>
  <c r="E46" i="2"/>
  <c r="D46" i="2" s="1"/>
  <c r="E48" i="2"/>
  <c r="E50" i="2"/>
  <c r="D50" i="2" s="1"/>
  <c r="E52" i="2"/>
  <c r="D52" i="2" s="1"/>
  <c r="E54" i="2"/>
  <c r="E61" i="2"/>
  <c r="D61" i="2" s="1"/>
  <c r="E64" i="2"/>
  <c r="D64" i="2" s="1"/>
  <c r="E66" i="2"/>
  <c r="E68" i="2"/>
  <c r="D68" i="2" s="1"/>
  <c r="E70" i="2"/>
  <c r="D70" i="2" s="1"/>
  <c r="E72" i="2"/>
  <c r="D72" i="2" s="1"/>
  <c r="E78" i="2"/>
  <c r="E91" i="2"/>
  <c r="D48" i="2"/>
  <c r="D79" i="2"/>
  <c r="F13" i="3"/>
  <c r="F15" i="3"/>
  <c r="F16" i="3"/>
  <c r="F19" i="3"/>
  <c r="F20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12" i="3"/>
  <c r="D13" i="3"/>
  <c r="D15" i="3"/>
  <c r="D16" i="3"/>
  <c r="D19" i="3"/>
  <c r="D20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12" i="3"/>
  <c r="D14" i="2"/>
  <c r="D17" i="2"/>
  <c r="D18" i="2"/>
  <c r="D20" i="2"/>
  <c r="D23" i="2"/>
  <c r="D25" i="2"/>
  <c r="D27" i="2"/>
  <c r="D29" i="2"/>
  <c r="D31" i="2"/>
  <c r="D32" i="2"/>
  <c r="D34" i="2"/>
  <c r="D37" i="2"/>
  <c r="D40" i="2"/>
  <c r="D43" i="2"/>
  <c r="D44" i="2"/>
  <c r="D45" i="2"/>
  <c r="D47" i="2"/>
  <c r="D58" i="2"/>
  <c r="D89" i="2"/>
  <c r="D90" i="2"/>
  <c r="D92" i="2"/>
  <c r="E60" i="2" l="1"/>
  <c r="D60" i="2" s="1"/>
  <c r="I95" i="2"/>
  <c r="D54" i="2"/>
  <c r="E41" i="2"/>
  <c r="D91" i="2"/>
  <c r="E88" i="2"/>
  <c r="D88" i="2" s="1"/>
  <c r="D78" i="2"/>
  <c r="E77" i="2"/>
  <c r="D42" i="2"/>
  <c r="E12" i="2"/>
  <c r="E35" i="2"/>
  <c r="D35" i="2" s="1"/>
  <c r="D66" i="2"/>
  <c r="E63" i="2"/>
  <c r="D15" i="2"/>
  <c r="D19" i="2"/>
  <c r="E56" i="2"/>
  <c r="E38" i="2"/>
  <c r="D38" i="2" s="1"/>
  <c r="D63" i="2" l="1"/>
  <c r="E98" i="2"/>
  <c r="D98" i="2" s="1"/>
  <c r="D12" i="2"/>
  <c r="D41" i="2"/>
  <c r="D77" i="2"/>
</calcChain>
</file>

<file path=xl/sharedStrings.xml><?xml version="1.0" encoding="utf-8"?>
<sst xmlns="http://schemas.openxmlformats.org/spreadsheetml/2006/main" count="502" uniqueCount="119">
  <si>
    <t>Ц.ст.</t>
  </si>
  <si>
    <t>Расх.</t>
  </si>
  <si>
    <t xml:space="preserve">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</si>
  <si>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</si>
  <si>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</si>
  <si>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</si>
  <si>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</si>
  <si>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</si>
  <si>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</si>
  <si>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</si>
  <si>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</si>
  <si>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</si>
  <si>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</si>
  <si>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</si>
  <si>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</si>
  <si>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</si>
  <si>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</si>
  <si>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</si>
  <si>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</si>
  <si>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</si>
  <si>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</si>
  <si>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</si>
  <si>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</si>
  <si>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</si>
  <si>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</si>
  <si>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Подготовка и повышение квалификации лиц, замещающих муниципальные должности, и муниципальных служащих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</si>
  <si>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</si>
  <si>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</si>
  <si>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</si>
  <si>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</si>
  <si>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</si>
  <si>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</si>
  <si>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</si>
  <si>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</si>
  <si>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</si>
  <si>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</si>
  <si>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</si>
  <si>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</si>
  <si>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</si>
  <si>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</si>
  <si>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</si>
  <si>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</si>
  <si>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</si>
  <si>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</si>
  <si>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</si>
  <si>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</si>
  <si>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</si>
  <si>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</si>
  <si>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</si>
  <si>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</si>
  <si>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</si>
  <si>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</si>
  <si>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</si>
  <si>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</si>
  <si>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</si>
  <si>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</si>
  <si>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Библиотека-клуб</t>
  </si>
  <si>
    <t>0800002300</t>
  </si>
  <si>
    <t xml:space="preserve">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</si>
  <si>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</si>
  <si>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Мероприятия в области физической культуры и спорта</t>
  </si>
  <si>
    <t>1000004010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</si>
  <si>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2019-2021 годы"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</si>
  <si>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</si>
  <si>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</si>
  <si>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</si>
  <si>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 xml:space="preserve">    Расходы на благоустройство дворовой территории по ул. Курортная пгт. Нижнеивкино за счет областной субсидии</t>
  </si>
  <si>
    <t>1100015170</t>
  </si>
  <si>
    <t xml:space="preserve">    Ремонт автомобильных дорог местного значения с твердым покрытием в границах городских населенных пунктах</t>
  </si>
  <si>
    <t>1100015550</t>
  </si>
  <si>
    <t xml:space="preserve">    Расходы на благоустройство дворовой территории по ул Курортная пгт. Нижнеивкино</t>
  </si>
  <si>
    <t>11000S5170</t>
  </si>
  <si>
    <t xml:space="preserve">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</si>
  <si>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</si>
  <si>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Реализация программ формирования современной городской среды</t>
  </si>
  <si>
    <t>120F255550</t>
  </si>
  <si>
    <t xml:space="preserve">    Расходы на благоустройство территории пгт Нижнеивкино за счет областной субсидии</t>
  </si>
  <si>
    <t>120S255550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</si>
  <si>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</si>
  <si>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</si>
  <si>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</si>
  <si>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</si>
  <si>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</si>
  <si>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</si>
  <si>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</si>
  <si>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</si>
  <si>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</si>
  <si>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</si>
  <si>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</si>
  <si>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</si>
  <si>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</si>
  <si>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</si>
  <si>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</si>
  <si>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</si>
  <si>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Приложение № 8</t>
  </si>
  <si>
    <t xml:space="preserve">к решению Нижнеивкинской </t>
  </si>
  <si>
    <t>поселковой Думы</t>
  </si>
  <si>
    <t>Распределение</t>
  </si>
  <si>
    <t xml:space="preserve"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2020 год </t>
  </si>
  <si>
    <t>Наименование показателя</t>
  </si>
  <si>
    <t>Сумма всего (тыс.руб.)       на 2020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</si>
  <si>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2020-2022 годы</t>
  </si>
  <si>
    <t>Приложение №13</t>
  </si>
  <si>
    <t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 плановый период 2021-2022 года</t>
  </si>
  <si>
    <t xml:space="preserve">Сумма всего (тыс. руб.) на 2021 </t>
  </si>
  <si>
    <t>Сумма всего (тыс. руб.) на 2022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</si>
  <si>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2020-2024 годы"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</si>
  <si>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2020-2024годы»</t>
  </si>
  <si>
    <t>1400005760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</si>
  <si>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</si>
  <si>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</si>
  <si>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1200255550</t>
  </si>
  <si>
    <t xml:space="preserve">Расходы на благоустройство территории пгт Нижнеивкино 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</si>
  <si>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</si>
  <si>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</si>
  <si>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 xml:space="preserve">    Инвестиционные программы и проекты развития  формирования современной городской среды</t>
  </si>
  <si>
    <t xml:space="preserve"> от 17 .12.20    № 39/187 </t>
  </si>
  <si>
    <t>11000S5173</t>
  </si>
  <si>
    <t>11000S5174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</si>
</sst>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9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0" fontId="8" fillId="0" borderId="2" xfId="5" applyNumberFormat="1" applyFont="1" applyFill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9" fillId="0" borderId="0" xfId="0" applyFont="1" applyFill="1" applyProtection="1">
      <protection locked="0"/>
    </xf>
    <xf numFmtId="0" fontId="8" fillId="0" borderId="2" xfId="5" applyNumberFormat="1" applyFont="1" applyFill="1" applyAlignment="1" applyProtection="1">
      <alignment horizontal="center" vertical="center" wrapText="1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11" fontId="6" fillId="0" borderId="0" xfId="0" applyNumberFormat="1" applyFont="1" applyAlignment="1">
      <alignment wrapText="1"/>
    </xf>
    <xf numFmtId="49" fontId="11" fillId="0" borderId="0" xfId="0" applyNumberFormat="1" applyFont="1"/>
    <xf numFmtId="165" fontId="1" fillId="0" borderId="0" xfId="25" applyNumberFormat="1" applyFont="1"/>
    <xf numFmtId="49" fontId="0" fillId="0" borderId="0" xfId="0" applyNumberFormat="1"/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11" fontId="16" fillId="0" borderId="0" xfId="0" applyNumberFormat="1" applyFont="1" applyFill="1" applyAlignment="1">
      <alignment wrapText="1"/>
    </xf>
    <xf numFmtId="49" fontId="11" fillId="0" borderId="0" xfId="0" applyNumberFormat="1" applyFont="1" applyFill="1"/>
    <xf numFmtId="165" fontId="11" fillId="0" borderId="0" xfId="25" applyNumberFormat="1" applyFont="1" applyFill="1"/>
    <xf numFmtId="0" fontId="11" fillId="0" borderId="0" xfId="0" applyFont="1" applyFill="1"/>
    <xf numFmtId="166" fontId="8" fillId="0" borderId="2" xfId="7" applyNumberFormat="1" applyFont="1" applyFill="1" applyProtection="1">
      <alignment horizontal="center" vertical="top" shrinkToFit="1"/>
    </xf>
    <xf numFmtId="166" fontId="8" fillId="0" borderId="2" xfId="8" applyNumberFormat="1" applyFont="1" applyFill="1" applyProtection="1">
      <alignment horizontal="right" vertical="top" shrinkToFit="1"/>
    </xf>
    <xf numFmtId="166" fontId="7" fillId="0" borderId="2" xfId="7" applyNumberFormat="1" applyFont="1" applyFill="1" applyProtection="1">
      <alignment horizontal="center" vertical="top" shrinkToFit="1"/>
    </xf>
    <xf numFmtId="166" fontId="7" fillId="0" borderId="2" xfId="8" applyNumberFormat="1" applyFont="1" applyFill="1" applyProtection="1">
      <alignment horizontal="right" vertical="top" shrinkToFit="1"/>
    </xf>
    <xf numFmtId="166" fontId="8" fillId="0" borderId="6" xfId="7" applyNumberFormat="1" applyFont="1" applyFill="1" applyBorder="1" applyAlignment="1" applyProtection="1">
      <alignment horizontal="center" vertical="top" shrinkToFit="1"/>
    </xf>
    <xf numFmtId="166" fontId="8" fillId="0" borderId="6" xfId="8" applyNumberFormat="1" applyFont="1" applyFill="1" applyBorder="1" applyAlignment="1" applyProtection="1">
      <alignment horizontal="center" vertical="top" shrinkToFit="1"/>
    </xf>
    <xf numFmtId="166" fontId="7" fillId="0" borderId="5" xfId="7" applyNumberFormat="1" applyFont="1" applyFill="1" applyBorder="1" applyAlignment="1" applyProtection="1">
      <alignment horizontal="center" vertical="top" shrinkToFit="1"/>
    </xf>
    <xf numFmtId="166" fontId="7" fillId="0" borderId="5" xfId="11" applyNumberFormat="1" applyFont="1" applyFill="1" applyBorder="1" applyAlignment="1" applyProtection="1">
      <alignment horizontal="center" vertical="top" shrinkToFit="1"/>
    </xf>
    <xf numFmtId="166" fontId="7" fillId="0" borderId="5" xfId="8" applyNumberFormat="1" applyFont="1" applyFill="1" applyBorder="1" applyAlignment="1" applyProtection="1">
      <alignment horizontal="center" vertical="top" shrinkToFit="1"/>
    </xf>
    <xf numFmtId="166" fontId="7" fillId="0" borderId="2" xfId="8" applyNumberFormat="1" applyFont="1" applyFill="1" applyAlignment="1" applyProtection="1">
      <alignment horizontal="center" vertical="top" shrinkToFit="1"/>
    </xf>
    <xf numFmtId="166" fontId="8" fillId="0" borderId="2" xfId="8" applyNumberFormat="1" applyFont="1" applyFill="1" applyAlignment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" fontId="8" fillId="5" borderId="9" xfId="8" applyNumberFormat="1" applyFont="1" applyFill="1" applyBorder="1" applyProtection="1">
      <alignment horizontal="right" vertical="top" shrinkToFit="1"/>
    </xf>
    <xf numFmtId="4" fontId="8" fillId="5" borderId="2" xfId="8" applyNumberFormat="1" applyFont="1" applyFill="1" applyProtection="1">
      <alignment horizontal="right" vertical="top" shrinkToFi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0" fillId="0" borderId="1" xfId="0" applyFont="1" applyBorder="1" applyAlignment="1">
      <alignment wrapText="1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49" fontId="7" fillId="0" borderId="5" xfId="7" applyNumberFormat="1" applyFont="1" applyFill="1" applyBorder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0" fontId="4" fillId="0" borderId="1" xfId="2" applyNumberFormat="1" applyFont="1" applyProtection="1"/>
    <xf numFmtId="0" fontId="17" fillId="0" borderId="0" xfId="0" applyFont="1" applyProtection="1">
      <protection locked="0"/>
    </xf>
    <xf numFmtId="0" fontId="9" fillId="0" borderId="5" xfId="0" applyFont="1" applyBorder="1" applyAlignment="1">
      <alignment horizontal="left" wrapText="1"/>
    </xf>
    <xf numFmtId="4" fontId="8" fillId="0" borderId="6" xfId="8" applyNumberFormat="1" applyFont="1" applyFill="1" applyBorder="1" applyProtection="1">
      <alignment horizontal="right" vertical="top" shrinkToFit="1"/>
    </xf>
    <xf numFmtId="4" fontId="8" fillId="0" borderId="5" xfId="11" applyNumberFormat="1" applyFont="1" applyFill="1" applyBorder="1" applyProtection="1">
      <alignment horizontal="right" vertical="top" shrinkToFit="1"/>
    </xf>
    <xf numFmtId="166" fontId="0" fillId="0" borderId="0" xfId="0" applyNumberFormat="1" applyProtection="1">
      <protection locked="0"/>
    </xf>
    <xf numFmtId="1" fontId="8" fillId="0" borderId="2" xfId="7" applyNumberFormat="1" applyFont="1" applyProtection="1">
      <alignment horizontal="center" vertical="top" shrinkToFit="1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2" xfId="10" applyNumberFormat="1" applyFont="1" applyFill="1" applyBorder="1" applyAlignment="1">
      <alignment horizontal="left"/>
    </xf>
    <xf numFmtId="166" fontId="7" fillId="0" borderId="13" xfId="10" applyNumberFormat="1" applyFont="1" applyFill="1" applyBorder="1" applyAlignment="1">
      <alignment horizontal="left"/>
    </xf>
    <xf numFmtId="49" fontId="10" fillId="0" borderId="1" xfId="26" applyNumberFormat="1" applyFont="1" applyFill="1" applyAlignment="1">
      <alignment horizontal="center" wrapText="1"/>
    </xf>
    <xf numFmtId="49" fontId="10" fillId="0" borderId="1" xfId="26" applyNumberFormat="1" applyFont="1" applyFill="1" applyAlignment="1">
      <alignment horizontal="center"/>
    </xf>
    <xf numFmtId="0" fontId="8" fillId="0" borderId="10" xfId="4" applyNumberFormat="1" applyFont="1" applyFill="1" applyBorder="1" applyProtection="1">
      <alignment horizontal="right"/>
    </xf>
    <xf numFmtId="0" fontId="7" fillId="0" borderId="5" xfId="10" applyNumberFormat="1" applyFont="1" applyFill="1" applyBorder="1" applyAlignment="1" applyProtection="1">
      <alignment horizontal="lef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5;&#1088;&#1080;&#1083;&#1086;&#1078;&#1077;&#1085;&#1080;&#1077;%209%20&#1080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9"/>
      <sheetName val="Приложение14"/>
    </sheetNames>
    <sheetDataSet>
      <sheetData sheetId="0">
        <row r="13">
          <cell r="G13">
            <v>648905.38</v>
          </cell>
        </row>
        <row r="19">
          <cell r="G19">
            <v>1808524.03</v>
          </cell>
        </row>
        <row r="20">
          <cell r="G20">
            <v>380768.2</v>
          </cell>
        </row>
        <row r="21">
          <cell r="G21">
            <v>78000</v>
          </cell>
        </row>
        <row r="32">
          <cell r="G32">
            <v>1383433.04</v>
          </cell>
        </row>
        <row r="33">
          <cell r="G33">
            <v>137000</v>
          </cell>
        </row>
        <row r="35">
          <cell r="G35">
            <v>8880</v>
          </cell>
        </row>
        <row r="39">
          <cell r="G39">
            <v>6500</v>
          </cell>
        </row>
        <row r="47">
          <cell r="G47">
            <v>260500</v>
          </cell>
        </row>
        <row r="53">
          <cell r="G53">
            <v>9000</v>
          </cell>
        </row>
        <row r="71">
          <cell r="G71">
            <v>167222</v>
          </cell>
        </row>
        <row r="72">
          <cell r="A72" t="str">
            <v>Инвестиционные программы и проекты развития общественной инфраструктуры муниципальных образований в Кировской области ("Лучшая жизнь"ремонт проезжей части ул. Садовая от д. 2 до д. 7, ул. Лесная Новь от д. 1 до д. 2, ремонт пешеходного перехода тротуара ул. Октябрьская от д. 15 до д. 19 и устройство контейнерной площадки для накопления ТКО ул. Садовая пгт Нижнеивкино)</v>
          </cell>
          <cell r="G72">
            <v>1338946</v>
          </cell>
        </row>
        <row r="74">
          <cell r="A74" t="str">
            <v>Инвестиционные программы и проекты развития общественной инфраструктуры муниципальных образований Кировской области ("Барановские улочки" ремонт проезжей части ул. Молодежная 98 метров, ул. Новая 30 метров, ул. Мира 35 метров, ул. Труда 20 метров и устройство контейнерной площадки для накопления ТКО ул. Молодежная дер. Барановщина)</v>
          </cell>
        </row>
        <row r="75">
          <cell r="G75">
            <v>499572</v>
          </cell>
        </row>
        <row r="76">
          <cell r="A76" t="str">
            <v>Софинансирование расходов на реализацию инвестиционных программ и проектов развития общественной инфраструктуры муниципальных образований ("Лучшая жизнь"ремонт проезжей части ул. Садовая от д. 2 до д. 7, ул. Лесная Новь от д. 1 до д. 2, ремонт пешеходного перехода тротуара ул. Октябрьская от д. 15 до д. 19 и устройство контейнерной площадки для накопления ТКО ул. Садовая пгт Нижнеивкино)</v>
          </cell>
        </row>
        <row r="77">
          <cell r="G77">
            <v>409721</v>
          </cell>
        </row>
        <row r="78">
          <cell r="A78" t="str">
            <v>Софинансирование расходов на реализацию инвестиционных программ и проектов развития общественной инфраструктуры муниципальных образований ("Барановские улочки" ремонт проезжей части ул. Молодежная 98 метров, ул. Новая 30 метров, ул. Мира 35 метров, ул. Труда 20 метров и устройство контейнерной площадки для накопления ТКО ул. Молодежная дер. Барановщина)</v>
          </cell>
        </row>
        <row r="79">
          <cell r="G79">
            <v>183101</v>
          </cell>
        </row>
        <row r="84">
          <cell r="G84">
            <v>61936</v>
          </cell>
        </row>
        <row r="86">
          <cell r="G86">
            <v>0</v>
          </cell>
        </row>
        <row r="92">
          <cell r="G92">
            <v>388338</v>
          </cell>
        </row>
        <row r="94">
          <cell r="G94">
            <v>16000</v>
          </cell>
        </row>
        <row r="96">
          <cell r="G96">
            <v>166000</v>
          </cell>
        </row>
        <row r="127">
          <cell r="G127">
            <v>1256314.8400000001</v>
          </cell>
        </row>
        <row r="128">
          <cell r="G128">
            <v>533153.69999999995</v>
          </cell>
        </row>
        <row r="133">
          <cell r="G133">
            <v>42408</v>
          </cell>
        </row>
      </sheetData>
      <sheetData sheetId="1">
        <row r="13">
          <cell r="F13">
            <v>700.73699999999997</v>
          </cell>
          <cell r="G13">
            <v>700737</v>
          </cell>
          <cell r="I13">
            <v>700737</v>
          </cell>
        </row>
        <row r="19">
          <cell r="G19">
            <v>1871897.87</v>
          </cell>
          <cell r="I19">
            <v>1871897.87</v>
          </cell>
        </row>
        <row r="20">
          <cell r="F20">
            <v>370.36836999999997</v>
          </cell>
          <cell r="G20">
            <v>370368.37</v>
          </cell>
          <cell r="H20">
            <v>362.67498000000001</v>
          </cell>
          <cell r="I20">
            <v>362674.98</v>
          </cell>
        </row>
        <row r="21">
          <cell r="F21">
            <v>79.242000000000004</v>
          </cell>
          <cell r="G21">
            <v>79242</v>
          </cell>
          <cell r="H21">
            <v>79.242000000000004</v>
          </cell>
          <cell r="I21">
            <v>79242</v>
          </cell>
        </row>
        <row r="29">
          <cell r="G29">
            <v>1452604.7</v>
          </cell>
          <cell r="I29">
            <v>1496182.83</v>
          </cell>
        </row>
        <row r="30">
          <cell r="G30">
            <v>70128</v>
          </cell>
          <cell r="I30">
            <v>70128</v>
          </cell>
        </row>
        <row r="32">
          <cell r="G32">
            <v>8880</v>
          </cell>
          <cell r="I32">
            <v>8880</v>
          </cell>
        </row>
        <row r="36">
          <cell r="G36">
            <v>100</v>
          </cell>
          <cell r="I36">
            <v>100</v>
          </cell>
        </row>
        <row r="46">
          <cell r="G46">
            <v>261113.82</v>
          </cell>
          <cell r="I46">
            <v>268947.23</v>
          </cell>
        </row>
        <row r="47">
          <cell r="G47">
            <v>2100</v>
          </cell>
          <cell r="I47">
            <v>4552.7700000000004</v>
          </cell>
        </row>
        <row r="52">
          <cell r="G52">
            <v>62000</v>
          </cell>
          <cell r="I52">
            <v>62000</v>
          </cell>
        </row>
        <row r="67">
          <cell r="G67">
            <v>500000</v>
          </cell>
          <cell r="I67">
            <v>520000</v>
          </cell>
        </row>
        <row r="78">
          <cell r="G78">
            <v>121200</v>
          </cell>
          <cell r="I78">
            <v>121200</v>
          </cell>
        </row>
        <row r="80">
          <cell r="G80">
            <v>50000</v>
          </cell>
        </row>
        <row r="86">
          <cell r="G86">
            <v>344588</v>
          </cell>
          <cell r="I86">
            <v>203214</v>
          </cell>
        </row>
        <row r="88">
          <cell r="G88">
            <v>16000</v>
          </cell>
          <cell r="I88">
            <v>16000</v>
          </cell>
        </row>
        <row r="90">
          <cell r="G90">
            <v>266000</v>
          </cell>
          <cell r="I90">
            <v>266000</v>
          </cell>
        </row>
        <row r="109">
          <cell r="G109">
            <v>1308394.8400000001</v>
          </cell>
          <cell r="I109">
            <v>1334434.8400000001</v>
          </cell>
        </row>
        <row r="110">
          <cell r="G110">
            <v>499990.68</v>
          </cell>
          <cell r="I110">
            <v>511955.83</v>
          </cell>
        </row>
        <row r="115">
          <cell r="G115">
            <v>42408</v>
          </cell>
          <cell r="I115">
            <v>42408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"/>
  <sheetViews>
    <sheetView showGridLines="0" tabSelected="1" zoomScaleSheetLayoutView="100" workbookViewId="0">
      <selection activeCell="E91" sqref="E1:E1048576"/>
    </sheetView>
  </sheetViews>
  <sheetFormatPr defaultColWidth="9.109375" defaultRowHeight="15.6" outlineLevelRow="2" x14ac:dyDescent="0.3"/>
  <cols>
    <col min="1" max="1" width="65.5546875" style="11" customWidth="1"/>
    <col min="2" max="2" width="10.6640625" style="7" customWidth="1"/>
    <col min="3" max="3" width="7.6640625" style="7" customWidth="1"/>
    <col min="4" max="4" width="16" style="7" customWidth="1"/>
    <col min="5" max="5" width="13.5546875" style="7" hidden="1" customWidth="1"/>
    <col min="6" max="6" width="9.109375" style="1" customWidth="1"/>
    <col min="7" max="10" width="0" style="1" hidden="1" customWidth="1"/>
    <col min="11" max="16384" width="9.109375" style="1"/>
  </cols>
  <sheetData>
    <row r="1" spans="1:6" x14ac:dyDescent="0.3">
      <c r="A1" s="12"/>
      <c r="B1" s="13" t="s">
        <v>94</v>
      </c>
      <c r="C1" s="14"/>
      <c r="D1" s="14"/>
    </row>
    <row r="2" spans="1:6" x14ac:dyDescent="0.3">
      <c r="A2" s="12"/>
      <c r="B2" s="13" t="s">
        <v>95</v>
      </c>
      <c r="C2" s="14"/>
      <c r="D2" s="14"/>
    </row>
    <row r="3" spans="1:6" x14ac:dyDescent="0.3">
      <c r="A3" s="12"/>
      <c r="B3" s="13" t="s">
        <v>96</v>
      </c>
      <c r="C3" s="14"/>
      <c r="D3" s="14"/>
    </row>
    <row r="4" spans="1:6" x14ac:dyDescent="0.3">
      <c r="A4" s="12"/>
      <c r="B4" s="13" t="s">
        <v>116</v>
      </c>
      <c r="C4" s="14"/>
      <c r="D4" s="14"/>
    </row>
    <row r="5" spans="1:6" x14ac:dyDescent="0.3">
      <c r="A5" s="12"/>
      <c r="B5" s="15"/>
      <c r="C5" s="14"/>
      <c r="D5" s="14"/>
    </row>
    <row r="6" spans="1:6" ht="17.399999999999999" x14ac:dyDescent="0.3">
      <c r="A6" s="71" t="s">
        <v>97</v>
      </c>
      <c r="B6" s="71"/>
      <c r="C6" s="71"/>
      <c r="D6" s="71"/>
      <c r="E6" s="71"/>
    </row>
    <row r="7" spans="1:6" ht="15.75" customHeight="1" x14ac:dyDescent="0.3">
      <c r="A7" s="72" t="s">
        <v>98</v>
      </c>
      <c r="B7" s="72"/>
      <c r="C7" s="72"/>
      <c r="D7" s="72"/>
      <c r="E7" s="72"/>
    </row>
    <row r="8" spans="1:6" ht="33.6" customHeight="1" x14ac:dyDescent="0.3">
      <c r="A8" s="72"/>
      <c r="B8" s="72"/>
      <c r="C8" s="72"/>
      <c r="D8" s="72"/>
      <c r="E8" s="72"/>
    </row>
    <row r="9" spans="1:6" ht="4.2" customHeight="1" x14ac:dyDescent="0.3">
      <c r="A9" s="81"/>
      <c r="B9" s="82"/>
      <c r="C9" s="82"/>
      <c r="D9" s="82"/>
      <c r="E9" s="82"/>
      <c r="F9" s="2"/>
    </row>
    <row r="10" spans="1:6" ht="42.75" customHeight="1" x14ac:dyDescent="0.3">
      <c r="A10" s="73" t="s">
        <v>99</v>
      </c>
      <c r="B10" s="75" t="s">
        <v>0</v>
      </c>
      <c r="C10" s="77" t="s">
        <v>1</v>
      </c>
      <c r="D10" s="79" t="s">
        <v>100</v>
      </c>
      <c r="E10" s="79" t="s">
        <v>100</v>
      </c>
      <c r="F10" s="2"/>
    </row>
    <row r="11" spans="1:6" ht="14.4" x14ac:dyDescent="0.3">
      <c r="A11" s="74"/>
      <c r="B11" s="76"/>
      <c r="C11" s="78"/>
      <c r="D11" s="80"/>
      <c r="E11" s="80"/>
      <c r="F11" s="2"/>
    </row>
    <row r="12" spans="1:6" ht="78" x14ac:dyDescent="0.3">
      <c r="A12" s="18" t="s">
        <v>101</v>
      </c>
      <c r="B12" s="20" t="s">
        <v>4</v>
      </c>
      <c r="C12" s="20" t="s">
        <v>3</v>
      </c>
      <c r="D12" s="21">
        <f>E12/1000</f>
        <v>4758.51865</v>
      </c>
      <c r="E12" s="48">
        <f>E13+E15+E19+E22+E24+E26+E28+E30+E33</f>
        <v>4758518.6500000004</v>
      </c>
      <c r="F12" s="2"/>
    </row>
    <row r="13" spans="1:6" outlineLevel="1" x14ac:dyDescent="0.3">
      <c r="A13" s="16" t="s">
        <v>5</v>
      </c>
      <c r="B13" s="17" t="s">
        <v>6</v>
      </c>
      <c r="C13" s="17" t="s">
        <v>3</v>
      </c>
      <c r="D13" s="19">
        <f>E13/1000</f>
        <v>648.90538000000004</v>
      </c>
      <c r="E13" s="46">
        <f>E14</f>
        <v>648905.38</v>
      </c>
      <c r="F13" s="2"/>
    </row>
    <row r="14" spans="1:6" ht="62.4" outlineLevel="2" x14ac:dyDescent="0.3">
      <c r="A14" s="9" t="s">
        <v>7</v>
      </c>
      <c r="B14" s="5" t="s">
        <v>6</v>
      </c>
      <c r="C14" s="5" t="s">
        <v>8</v>
      </c>
      <c r="D14" s="19">
        <f t="shared" ref="D14:D58" si="0">E14/1000</f>
        <v>648.90538000000004</v>
      </c>
      <c r="E14" s="47">
        <f>'[1]Приложение 9'!$G$13</f>
        <v>648905.38</v>
      </c>
      <c r="F14" s="2"/>
    </row>
    <row r="15" spans="1:6" outlineLevel="1" x14ac:dyDescent="0.3">
      <c r="A15" s="9" t="s">
        <v>9</v>
      </c>
      <c r="B15" s="5" t="s">
        <v>10</v>
      </c>
      <c r="C15" s="5" t="s">
        <v>3</v>
      </c>
      <c r="D15" s="19">
        <f>E15/1000</f>
        <v>2267.29223</v>
      </c>
      <c r="E15" s="47">
        <f>E16+E17+E18</f>
        <v>2267292.23</v>
      </c>
      <c r="F15" s="2"/>
    </row>
    <row r="16" spans="1:6" ht="62.4" outlineLevel="2" x14ac:dyDescent="0.3">
      <c r="A16" s="9" t="s">
        <v>7</v>
      </c>
      <c r="B16" s="5" t="s">
        <v>10</v>
      </c>
      <c r="C16" s="5" t="s">
        <v>8</v>
      </c>
      <c r="D16" s="19">
        <f>E16/1000</f>
        <v>1808.52403</v>
      </c>
      <c r="E16" s="47">
        <f>'[1]Приложение 9'!$G$19</f>
        <v>1808524.03</v>
      </c>
      <c r="F16" s="2"/>
    </row>
    <row r="17" spans="1:6" ht="31.2" outlineLevel="2" x14ac:dyDescent="0.3">
      <c r="A17" s="9" t="s">
        <v>11</v>
      </c>
      <c r="B17" s="5" t="s">
        <v>10</v>
      </c>
      <c r="C17" s="5" t="s">
        <v>12</v>
      </c>
      <c r="D17" s="19">
        <f t="shared" si="0"/>
        <v>380.76820000000004</v>
      </c>
      <c r="E17" s="47">
        <f>'[1]Приложение 9'!$G$20</f>
        <v>380768.2</v>
      </c>
      <c r="F17" s="2"/>
    </row>
    <row r="18" spans="1:6" outlineLevel="2" x14ac:dyDescent="0.3">
      <c r="A18" s="9" t="s">
        <v>13</v>
      </c>
      <c r="B18" s="5" t="s">
        <v>10</v>
      </c>
      <c r="C18" s="5" t="s">
        <v>14</v>
      </c>
      <c r="D18" s="19">
        <f t="shared" si="0"/>
        <v>78</v>
      </c>
      <c r="E18" s="47">
        <f>'[1]Приложение 9'!$G$21</f>
        <v>78000</v>
      </c>
      <c r="F18" s="2"/>
    </row>
    <row r="19" spans="1:6" ht="31.2" outlineLevel="1" x14ac:dyDescent="0.3">
      <c r="A19" s="9" t="s">
        <v>15</v>
      </c>
      <c r="B19" s="5" t="s">
        <v>16</v>
      </c>
      <c r="C19" s="5" t="s">
        <v>3</v>
      </c>
      <c r="D19" s="19">
        <f>E19/1000</f>
        <v>1520.4330400000001</v>
      </c>
      <c r="E19" s="47">
        <f>E20+E21</f>
        <v>1520433.04</v>
      </c>
      <c r="F19" s="2"/>
    </row>
    <row r="20" spans="1:6" ht="62.4" outlineLevel="2" x14ac:dyDescent="0.3">
      <c r="A20" s="9" t="s">
        <v>7</v>
      </c>
      <c r="B20" s="5" t="s">
        <v>16</v>
      </c>
      <c r="C20" s="5" t="s">
        <v>8</v>
      </c>
      <c r="D20" s="19">
        <f t="shared" si="0"/>
        <v>1383.4330400000001</v>
      </c>
      <c r="E20" s="47">
        <f>'[1]Приложение 9'!$G$32</f>
        <v>1383433.04</v>
      </c>
      <c r="F20" s="2"/>
    </row>
    <row r="21" spans="1:6" ht="31.2" outlineLevel="2" x14ac:dyDescent="0.3">
      <c r="A21" s="9" t="s">
        <v>11</v>
      </c>
      <c r="B21" s="5" t="s">
        <v>16</v>
      </c>
      <c r="C21" s="5" t="s">
        <v>12</v>
      </c>
      <c r="D21" s="19">
        <f>E21/1000</f>
        <v>137</v>
      </c>
      <c r="E21" s="47">
        <f>'[1]Приложение 9'!$G$33</f>
        <v>137000</v>
      </c>
      <c r="F21" s="2"/>
    </row>
    <row r="22" spans="1:6" outlineLevel="1" x14ac:dyDescent="0.3">
      <c r="A22" s="9" t="s">
        <v>17</v>
      </c>
      <c r="B22" s="5" t="s">
        <v>18</v>
      </c>
      <c r="C22" s="5" t="s">
        <v>3</v>
      </c>
      <c r="D22" s="19">
        <f>E22/1000</f>
        <v>8.8800000000000008</v>
      </c>
      <c r="E22" s="47">
        <f>E23</f>
        <v>8880</v>
      </c>
      <c r="F22" s="2"/>
    </row>
    <row r="23" spans="1:6" outlineLevel="2" x14ac:dyDescent="0.3">
      <c r="A23" s="9" t="s">
        <v>13</v>
      </c>
      <c r="B23" s="5" t="s">
        <v>18</v>
      </c>
      <c r="C23" s="5" t="s">
        <v>14</v>
      </c>
      <c r="D23" s="19">
        <f t="shared" si="0"/>
        <v>8.8800000000000008</v>
      </c>
      <c r="E23" s="47">
        <f>'[1]Приложение 9'!$G$35</f>
        <v>8880</v>
      </c>
      <c r="F23" s="2"/>
    </row>
    <row r="24" spans="1:6" outlineLevel="1" x14ac:dyDescent="0.3">
      <c r="A24" s="9" t="s">
        <v>19</v>
      </c>
      <c r="B24" s="5" t="s">
        <v>20</v>
      </c>
      <c r="C24" s="5" t="s">
        <v>3</v>
      </c>
      <c r="D24" s="19">
        <f>E24/1000</f>
        <v>10</v>
      </c>
      <c r="E24" s="47">
        <f>E25</f>
        <v>10000</v>
      </c>
      <c r="F24" s="2"/>
    </row>
    <row r="25" spans="1:6" outlineLevel="2" x14ac:dyDescent="0.3">
      <c r="A25" s="9" t="s">
        <v>13</v>
      </c>
      <c r="B25" s="5" t="s">
        <v>20</v>
      </c>
      <c r="C25" s="5" t="s">
        <v>14</v>
      </c>
      <c r="D25" s="19">
        <f t="shared" si="0"/>
        <v>10</v>
      </c>
      <c r="E25" s="47">
        <v>10000</v>
      </c>
      <c r="F25" s="2"/>
    </row>
    <row r="26" spans="1:6" outlineLevel="1" x14ac:dyDescent="0.3">
      <c r="A26" s="9" t="s">
        <v>21</v>
      </c>
      <c r="B26" s="5" t="s">
        <v>22</v>
      </c>
      <c r="C26" s="5" t="s">
        <v>3</v>
      </c>
      <c r="D26" s="19">
        <f>E26/1000</f>
        <v>42.408000000000001</v>
      </c>
      <c r="E26" s="47">
        <f>E27</f>
        <v>42408</v>
      </c>
      <c r="F26" s="2"/>
    </row>
    <row r="27" spans="1:6" outlineLevel="2" x14ac:dyDescent="0.3">
      <c r="A27" s="9" t="s">
        <v>23</v>
      </c>
      <c r="B27" s="5" t="s">
        <v>22</v>
      </c>
      <c r="C27" s="5" t="s">
        <v>24</v>
      </c>
      <c r="D27" s="19">
        <f t="shared" si="0"/>
        <v>42.408000000000001</v>
      </c>
      <c r="E27" s="47">
        <f>'[1]Приложение 9'!$G$133</f>
        <v>42408</v>
      </c>
      <c r="F27" s="2"/>
    </row>
    <row r="28" spans="1:6" ht="31.2" outlineLevel="1" x14ac:dyDescent="0.3">
      <c r="A28" s="9" t="s">
        <v>25</v>
      </c>
      <c r="B28" s="5">
        <v>100016050</v>
      </c>
      <c r="C28" s="5" t="s">
        <v>3</v>
      </c>
      <c r="D28" s="19">
        <f>E28/1000</f>
        <v>0.1</v>
      </c>
      <c r="E28" s="47">
        <f>E29</f>
        <v>100</v>
      </c>
      <c r="F28" s="2"/>
    </row>
    <row r="29" spans="1:6" ht="31.2" outlineLevel="2" x14ac:dyDescent="0.3">
      <c r="A29" s="9" t="s">
        <v>11</v>
      </c>
      <c r="B29" s="5">
        <v>100016050</v>
      </c>
      <c r="C29" s="5" t="s">
        <v>12</v>
      </c>
      <c r="D29" s="19">
        <f t="shared" si="0"/>
        <v>0.1</v>
      </c>
      <c r="E29" s="47">
        <v>100</v>
      </c>
      <c r="F29" s="2"/>
    </row>
    <row r="30" spans="1:6" ht="31.2" outlineLevel="1" x14ac:dyDescent="0.3">
      <c r="A30" s="9" t="s">
        <v>26</v>
      </c>
      <c r="B30" s="5" t="s">
        <v>27</v>
      </c>
      <c r="C30" s="5" t="s">
        <v>3</v>
      </c>
      <c r="D30" s="19">
        <f>E30/1000</f>
        <v>260.5</v>
      </c>
      <c r="E30" s="47">
        <f>E31+E32</f>
        <v>260500</v>
      </c>
      <c r="F30" s="2"/>
    </row>
    <row r="31" spans="1:6" ht="62.4" outlineLevel="2" x14ac:dyDescent="0.3">
      <c r="A31" s="9" t="s">
        <v>7</v>
      </c>
      <c r="B31" s="5" t="s">
        <v>27</v>
      </c>
      <c r="C31" s="5" t="s">
        <v>8</v>
      </c>
      <c r="D31" s="19">
        <f t="shared" si="0"/>
        <v>260.5</v>
      </c>
      <c r="E31" s="47">
        <f>'[1]Приложение 9'!$G$47</f>
        <v>260500</v>
      </c>
      <c r="F31" s="2"/>
    </row>
    <row r="32" spans="1:6" ht="31.2" hidden="1" outlineLevel="2" x14ac:dyDescent="0.3">
      <c r="A32" s="9" t="s">
        <v>11</v>
      </c>
      <c r="B32" s="5" t="s">
        <v>27</v>
      </c>
      <c r="C32" s="5" t="s">
        <v>12</v>
      </c>
      <c r="D32" s="19">
        <f t="shared" si="0"/>
        <v>0</v>
      </c>
      <c r="E32" s="47">
        <v>0</v>
      </c>
      <c r="F32" s="2"/>
    </row>
    <row r="33" spans="1:6" hidden="1" outlineLevel="1" x14ac:dyDescent="0.3">
      <c r="A33" s="9" t="s">
        <v>28</v>
      </c>
      <c r="B33" s="5" t="s">
        <v>29</v>
      </c>
      <c r="C33" s="5" t="s">
        <v>3</v>
      </c>
      <c r="D33" s="19">
        <f t="shared" si="0"/>
        <v>0</v>
      </c>
      <c r="E33" s="47">
        <f>E34</f>
        <v>0</v>
      </c>
      <c r="F33" s="2"/>
    </row>
    <row r="34" spans="1:6" hidden="1" outlineLevel="2" x14ac:dyDescent="0.3">
      <c r="A34" s="9" t="s">
        <v>13</v>
      </c>
      <c r="B34" s="5" t="s">
        <v>29</v>
      </c>
      <c r="C34" s="5" t="s">
        <v>14</v>
      </c>
      <c r="D34" s="19">
        <f t="shared" si="0"/>
        <v>0</v>
      </c>
      <c r="E34" s="47">
        <v>0</v>
      </c>
      <c r="F34" s="2"/>
    </row>
    <row r="35" spans="1:6" ht="46.8" collapsed="1" x14ac:dyDescent="0.3">
      <c r="A35" s="22" t="s">
        <v>30</v>
      </c>
      <c r="B35" s="23" t="s">
        <v>31</v>
      </c>
      <c r="C35" s="23" t="s">
        <v>3</v>
      </c>
      <c r="D35" s="21">
        <f>E35/1000</f>
        <v>6.5</v>
      </c>
      <c r="E35" s="47">
        <f>E36</f>
        <v>6500</v>
      </c>
      <c r="F35" s="2"/>
    </row>
    <row r="36" spans="1:6" ht="31.2" outlineLevel="1" x14ac:dyDescent="0.3">
      <c r="A36" s="9" t="s">
        <v>32</v>
      </c>
      <c r="B36" s="5" t="s">
        <v>33</v>
      </c>
      <c r="C36" s="5" t="s">
        <v>3</v>
      </c>
      <c r="D36" s="19">
        <f>E36/1000</f>
        <v>6.5</v>
      </c>
      <c r="E36" s="47">
        <f>E37</f>
        <v>6500</v>
      </c>
      <c r="F36" s="2"/>
    </row>
    <row r="37" spans="1:6" outlineLevel="2" x14ac:dyDescent="0.3">
      <c r="A37" s="9" t="s">
        <v>13</v>
      </c>
      <c r="B37" s="5" t="s">
        <v>33</v>
      </c>
      <c r="C37" s="5" t="s">
        <v>14</v>
      </c>
      <c r="D37" s="19">
        <f t="shared" si="0"/>
        <v>6.5</v>
      </c>
      <c r="E37" s="47">
        <f>'[1]Приложение 9'!$G$39</f>
        <v>6500</v>
      </c>
      <c r="F37" s="2"/>
    </row>
    <row r="38" spans="1:6" ht="47.4" customHeight="1" x14ac:dyDescent="0.3">
      <c r="A38" s="22" t="s">
        <v>34</v>
      </c>
      <c r="B38" s="23" t="s">
        <v>35</v>
      </c>
      <c r="C38" s="23" t="s">
        <v>3</v>
      </c>
      <c r="D38" s="21">
        <f t="shared" si="0"/>
        <v>9</v>
      </c>
      <c r="E38" s="47">
        <f>E39</f>
        <v>9000</v>
      </c>
      <c r="F38" s="2"/>
    </row>
    <row r="39" spans="1:6" ht="31.2" outlineLevel="1" x14ac:dyDescent="0.3">
      <c r="A39" s="9" t="s">
        <v>36</v>
      </c>
      <c r="B39" s="5" t="s">
        <v>37</v>
      </c>
      <c r="C39" s="5" t="s">
        <v>3</v>
      </c>
      <c r="D39" s="19">
        <f>E39/1000</f>
        <v>9</v>
      </c>
      <c r="E39" s="47">
        <f>E40</f>
        <v>9000</v>
      </c>
      <c r="F39" s="2"/>
    </row>
    <row r="40" spans="1:6" ht="31.2" outlineLevel="2" x14ac:dyDescent="0.3">
      <c r="A40" s="9" t="s">
        <v>11</v>
      </c>
      <c r="B40" s="5" t="s">
        <v>37</v>
      </c>
      <c r="C40" s="5" t="s">
        <v>12</v>
      </c>
      <c r="D40" s="19">
        <f t="shared" si="0"/>
        <v>9</v>
      </c>
      <c r="E40" s="47">
        <f>'[1]Приложение 9'!$G$53</f>
        <v>9000</v>
      </c>
      <c r="F40" s="2"/>
    </row>
    <row r="41" spans="1:6" ht="46.8" x14ac:dyDescent="0.3">
      <c r="A41" s="22" t="s">
        <v>38</v>
      </c>
      <c r="B41" s="23" t="s">
        <v>39</v>
      </c>
      <c r="C41" s="23" t="s">
        <v>3</v>
      </c>
      <c r="D41" s="21">
        <f>E41/1000</f>
        <v>2907.8739999999998</v>
      </c>
      <c r="E41" s="47">
        <f>E42+E44+E46+E48+E50+E52+E54</f>
        <v>2907874</v>
      </c>
      <c r="F41" s="2"/>
    </row>
    <row r="42" spans="1:6" outlineLevel="1" x14ac:dyDescent="0.3">
      <c r="A42" s="9" t="s">
        <v>40</v>
      </c>
      <c r="B42" s="5" t="s">
        <v>41</v>
      </c>
      <c r="C42" s="5" t="s">
        <v>3</v>
      </c>
      <c r="D42" s="19">
        <f t="shared" si="0"/>
        <v>61.936</v>
      </c>
      <c r="E42" s="47">
        <f>E43</f>
        <v>61936</v>
      </c>
      <c r="F42" s="2"/>
    </row>
    <row r="43" spans="1:6" ht="31.2" outlineLevel="2" x14ac:dyDescent="0.3">
      <c r="A43" s="9" t="s">
        <v>11</v>
      </c>
      <c r="B43" s="5" t="s">
        <v>41</v>
      </c>
      <c r="C43" s="5" t="s">
        <v>12</v>
      </c>
      <c r="D43" s="19">
        <f t="shared" si="0"/>
        <v>61.936</v>
      </c>
      <c r="E43" s="47">
        <f>'[1]Приложение 9'!$G$84</f>
        <v>61936</v>
      </c>
      <c r="F43" s="2"/>
    </row>
    <row r="44" spans="1:6" outlineLevel="1" x14ac:dyDescent="0.3">
      <c r="A44" s="9" t="s">
        <v>42</v>
      </c>
      <c r="B44" s="5" t="s">
        <v>43</v>
      </c>
      <c r="C44" s="5" t="s">
        <v>3</v>
      </c>
      <c r="D44" s="19">
        <f t="shared" si="0"/>
        <v>0</v>
      </c>
      <c r="E44" s="47">
        <f>E45</f>
        <v>0</v>
      </c>
      <c r="F44" s="2"/>
    </row>
    <row r="45" spans="1:6" ht="31.2" outlineLevel="2" x14ac:dyDescent="0.3">
      <c r="A45" s="9" t="s">
        <v>11</v>
      </c>
      <c r="B45" s="5" t="s">
        <v>43</v>
      </c>
      <c r="C45" s="5" t="s">
        <v>12</v>
      </c>
      <c r="D45" s="19">
        <f t="shared" si="0"/>
        <v>0</v>
      </c>
      <c r="E45" s="47">
        <f>'[1]Приложение 9'!$G$86</f>
        <v>0</v>
      </c>
      <c r="F45" s="2"/>
    </row>
    <row r="46" spans="1:6" outlineLevel="1" x14ac:dyDescent="0.3">
      <c r="A46" s="9" t="s">
        <v>44</v>
      </c>
      <c r="B46" s="5" t="s">
        <v>45</v>
      </c>
      <c r="C46" s="5" t="s">
        <v>3</v>
      </c>
      <c r="D46" s="19">
        <f t="shared" si="0"/>
        <v>388.33800000000002</v>
      </c>
      <c r="E46" s="47">
        <f>E47</f>
        <v>388338</v>
      </c>
      <c r="F46" s="2"/>
    </row>
    <row r="47" spans="1:6" ht="31.2" outlineLevel="2" x14ac:dyDescent="0.3">
      <c r="A47" s="9" t="s">
        <v>11</v>
      </c>
      <c r="B47" s="5" t="s">
        <v>45</v>
      </c>
      <c r="C47" s="5" t="s">
        <v>12</v>
      </c>
      <c r="D47" s="19">
        <f t="shared" si="0"/>
        <v>388.33800000000002</v>
      </c>
      <c r="E47" s="47">
        <f>'[1]Приложение 9'!$G$92</f>
        <v>388338</v>
      </c>
      <c r="F47" s="2"/>
    </row>
    <row r="48" spans="1:6" outlineLevel="1" x14ac:dyDescent="0.3">
      <c r="A48" s="9" t="s">
        <v>46</v>
      </c>
      <c r="B48" s="5" t="s">
        <v>47</v>
      </c>
      <c r="C48" s="5" t="s">
        <v>3</v>
      </c>
      <c r="D48" s="19">
        <f>D49</f>
        <v>16</v>
      </c>
      <c r="E48" s="47">
        <f>E49</f>
        <v>16000</v>
      </c>
      <c r="F48" s="2"/>
    </row>
    <row r="49" spans="1:6" ht="31.2" outlineLevel="2" x14ac:dyDescent="0.3">
      <c r="A49" s="9" t="s">
        <v>11</v>
      </c>
      <c r="B49" s="5" t="s">
        <v>47</v>
      </c>
      <c r="C49" s="5" t="s">
        <v>12</v>
      </c>
      <c r="D49" s="19">
        <f>E49/1000</f>
        <v>16</v>
      </c>
      <c r="E49" s="47">
        <f>'[1]Приложение 9'!$G$94</f>
        <v>16000</v>
      </c>
      <c r="F49" s="2"/>
    </row>
    <row r="50" spans="1:6" ht="31.2" outlineLevel="1" x14ac:dyDescent="0.3">
      <c r="A50" s="9" t="s">
        <v>48</v>
      </c>
      <c r="B50" s="5" t="s">
        <v>49</v>
      </c>
      <c r="C50" s="5" t="s">
        <v>3</v>
      </c>
      <c r="D50" s="19">
        <f t="shared" ref="D50:D55" si="1">E50/1000</f>
        <v>166</v>
      </c>
      <c r="E50" s="47">
        <f>E51</f>
        <v>166000</v>
      </c>
      <c r="F50" s="2"/>
    </row>
    <row r="51" spans="1:6" ht="31.2" outlineLevel="2" x14ac:dyDescent="0.3">
      <c r="A51" s="9" t="s">
        <v>11</v>
      </c>
      <c r="B51" s="5" t="s">
        <v>49</v>
      </c>
      <c r="C51" s="5" t="s">
        <v>12</v>
      </c>
      <c r="D51" s="19">
        <f t="shared" si="1"/>
        <v>166</v>
      </c>
      <c r="E51" s="47">
        <f>'[1]Приложение 9'!$G$96</f>
        <v>166000</v>
      </c>
      <c r="F51" s="2"/>
    </row>
    <row r="52" spans="1:6" outlineLevel="1" x14ac:dyDescent="0.3">
      <c r="A52" s="9" t="s">
        <v>50</v>
      </c>
      <c r="B52" s="5" t="s">
        <v>51</v>
      </c>
      <c r="C52" s="5" t="s">
        <v>3</v>
      </c>
      <c r="D52" s="19">
        <f t="shared" si="1"/>
        <v>0</v>
      </c>
      <c r="E52" s="47">
        <f>E53</f>
        <v>0</v>
      </c>
      <c r="F52" s="2"/>
    </row>
    <row r="53" spans="1:6" ht="31.2" outlineLevel="2" x14ac:dyDescent="0.3">
      <c r="A53" s="9" t="s">
        <v>11</v>
      </c>
      <c r="B53" s="5" t="s">
        <v>51</v>
      </c>
      <c r="C53" s="5" t="s">
        <v>12</v>
      </c>
      <c r="D53" s="19">
        <f t="shared" si="1"/>
        <v>0</v>
      </c>
      <c r="E53" s="47">
        <v>0</v>
      </c>
      <c r="F53" s="2"/>
    </row>
    <row r="54" spans="1:6" ht="31.2" outlineLevel="1" x14ac:dyDescent="0.3">
      <c r="A54" s="9" t="s">
        <v>115</v>
      </c>
      <c r="B54" s="5" t="s">
        <v>75</v>
      </c>
      <c r="C54" s="5" t="s">
        <v>3</v>
      </c>
      <c r="D54" s="19">
        <f t="shared" si="1"/>
        <v>2275.6</v>
      </c>
      <c r="E54" s="47">
        <f>E55</f>
        <v>2275600</v>
      </c>
      <c r="F54" s="2"/>
    </row>
    <row r="55" spans="1:6" ht="31.2" outlineLevel="2" x14ac:dyDescent="0.3">
      <c r="A55" s="9" t="s">
        <v>11</v>
      </c>
      <c r="B55" s="5" t="s">
        <v>75</v>
      </c>
      <c r="C55" s="5" t="s">
        <v>12</v>
      </c>
      <c r="D55" s="19">
        <f t="shared" si="1"/>
        <v>2275.6</v>
      </c>
      <c r="E55" s="47">
        <v>2275600</v>
      </c>
      <c r="F55" s="2"/>
    </row>
    <row r="56" spans="1:6" ht="46.8" x14ac:dyDescent="0.3">
      <c r="A56" s="22" t="s">
        <v>54</v>
      </c>
      <c r="B56" s="23" t="s">
        <v>55</v>
      </c>
      <c r="C56" s="23" t="s">
        <v>3</v>
      </c>
      <c r="D56" s="21">
        <f>D57</f>
        <v>1789.4</v>
      </c>
      <c r="E56" s="47">
        <f>E57</f>
        <v>1789468.54</v>
      </c>
      <c r="F56" s="2"/>
    </row>
    <row r="57" spans="1:6" outlineLevel="1" x14ac:dyDescent="0.3">
      <c r="A57" s="9" t="s">
        <v>56</v>
      </c>
      <c r="B57" s="5" t="s">
        <v>57</v>
      </c>
      <c r="C57" s="5" t="s">
        <v>3</v>
      </c>
      <c r="D57" s="19">
        <v>1789.4</v>
      </c>
      <c r="E57" s="47">
        <f>E58+E59</f>
        <v>1789468.54</v>
      </c>
      <c r="F57" s="2"/>
    </row>
    <row r="58" spans="1:6" ht="62.4" outlineLevel="2" x14ac:dyDescent="0.3">
      <c r="A58" s="9" t="s">
        <v>7</v>
      </c>
      <c r="B58" s="5" t="s">
        <v>57</v>
      </c>
      <c r="C58" s="5" t="s">
        <v>8</v>
      </c>
      <c r="D58" s="19">
        <f t="shared" si="0"/>
        <v>1256.31484</v>
      </c>
      <c r="E58" s="47">
        <f>'[1]Приложение 9'!$G$127</f>
        <v>1256314.8400000001</v>
      </c>
      <c r="F58" s="2"/>
    </row>
    <row r="59" spans="1:6" ht="31.2" outlineLevel="2" x14ac:dyDescent="0.3">
      <c r="A59" s="9" t="s">
        <v>11</v>
      </c>
      <c r="B59" s="5" t="s">
        <v>57</v>
      </c>
      <c r="C59" s="5" t="s">
        <v>12</v>
      </c>
      <c r="D59" s="19">
        <v>533.1</v>
      </c>
      <c r="E59" s="47">
        <f>'[1]Приложение 9'!$G$128</f>
        <v>533153.69999999995</v>
      </c>
      <c r="F59" s="2"/>
    </row>
    <row r="60" spans="1:6" ht="46.8" x14ac:dyDescent="0.3">
      <c r="A60" s="22" t="s">
        <v>58</v>
      </c>
      <c r="B60" s="23" t="s">
        <v>59</v>
      </c>
      <c r="C60" s="23" t="s">
        <v>3</v>
      </c>
      <c r="D60" s="21">
        <f t="shared" ref="D60:D87" si="2">E60/1000</f>
        <v>7</v>
      </c>
      <c r="E60" s="47">
        <f>E61</f>
        <v>7000</v>
      </c>
      <c r="F60" s="2"/>
    </row>
    <row r="61" spans="1:6" outlineLevel="1" x14ac:dyDescent="0.3">
      <c r="A61" s="9" t="s">
        <v>60</v>
      </c>
      <c r="B61" s="5" t="s">
        <v>61</v>
      </c>
      <c r="C61" s="5" t="s">
        <v>3</v>
      </c>
      <c r="D61" s="19">
        <f t="shared" si="2"/>
        <v>7</v>
      </c>
      <c r="E61" s="47">
        <f>E62</f>
        <v>7000</v>
      </c>
      <c r="F61" s="2"/>
    </row>
    <row r="62" spans="1:6" ht="31.2" outlineLevel="2" x14ac:dyDescent="0.3">
      <c r="A62" s="9" t="s">
        <v>11</v>
      </c>
      <c r="B62" s="5" t="s">
        <v>61</v>
      </c>
      <c r="C62" s="5">
        <v>200</v>
      </c>
      <c r="D62" s="19">
        <f t="shared" si="2"/>
        <v>7</v>
      </c>
      <c r="E62" s="47">
        <v>7000</v>
      </c>
      <c r="F62" s="2"/>
    </row>
    <row r="63" spans="1:6" ht="62.4" x14ac:dyDescent="0.3">
      <c r="A63" s="22" t="s">
        <v>106</v>
      </c>
      <c r="B63" s="23" t="s">
        <v>63</v>
      </c>
      <c r="C63" s="23" t="s">
        <v>3</v>
      </c>
      <c r="D63" s="21">
        <f t="shared" si="2"/>
        <v>2598.5619999999999</v>
      </c>
      <c r="E63" s="47">
        <f>E64+E66+E68+E70+E72</f>
        <v>2598562</v>
      </c>
      <c r="F63" s="2"/>
    </row>
    <row r="64" spans="1:6" ht="31.2" outlineLevel="1" x14ac:dyDescent="0.3">
      <c r="A64" s="9" t="s">
        <v>64</v>
      </c>
      <c r="B64" s="5" t="s">
        <v>65</v>
      </c>
      <c r="C64" s="5" t="s">
        <v>3</v>
      </c>
      <c r="D64" s="19">
        <f t="shared" si="2"/>
        <v>167.22200000000001</v>
      </c>
      <c r="E64" s="47">
        <f>E65</f>
        <v>167222</v>
      </c>
      <c r="F64" s="2"/>
    </row>
    <row r="65" spans="1:6" ht="31.2" outlineLevel="2" x14ac:dyDescent="0.3">
      <c r="A65" s="9" t="s">
        <v>11</v>
      </c>
      <c r="B65" s="5" t="s">
        <v>65</v>
      </c>
      <c r="C65" s="5" t="s">
        <v>12</v>
      </c>
      <c r="D65" s="19">
        <f t="shared" si="2"/>
        <v>167.22200000000001</v>
      </c>
      <c r="E65" s="47">
        <f>'[1]Приложение 9'!$G$71</f>
        <v>167222</v>
      </c>
      <c r="F65" s="2"/>
    </row>
    <row r="66" spans="1:6" ht="111.75" customHeight="1" outlineLevel="1" x14ac:dyDescent="0.3">
      <c r="A66" s="9" t="str">
        <f>'[1]Приложение 9'!$A$72</f>
        <v>Инвестиционные программы и проекты развития общественной инфраструктуры муниципальных образований в Кировской области ("Лучшая жизнь"ремонт проезжей части ул. Садовая от д. 2 до д. 7, ул. Лесная Новь от д. 1 до д. 2, ремонт пешеходного перехода тротуара ул. Октябрьская от д. 15 до д. 19 и устройство контейнерной площадки для накопления ТКО ул. Садовая пгт Нижнеивкино)</v>
      </c>
      <c r="B66" s="68">
        <v>1100015173</v>
      </c>
      <c r="C66" s="5" t="s">
        <v>3</v>
      </c>
      <c r="D66" s="19">
        <f t="shared" si="2"/>
        <v>1338.9459999999999</v>
      </c>
      <c r="E66" s="47">
        <f>E67</f>
        <v>1338946</v>
      </c>
      <c r="F66" s="2"/>
    </row>
    <row r="67" spans="1:6" ht="31.2" outlineLevel="2" x14ac:dyDescent="0.3">
      <c r="A67" s="9" t="s">
        <v>11</v>
      </c>
      <c r="B67" s="68">
        <v>1100015173</v>
      </c>
      <c r="C67" s="5" t="s">
        <v>12</v>
      </c>
      <c r="D67" s="19">
        <f t="shared" si="2"/>
        <v>1338.9459999999999</v>
      </c>
      <c r="E67" s="47">
        <f>'[1]Приложение 9'!$G$72</f>
        <v>1338946</v>
      </c>
      <c r="F67" s="2"/>
    </row>
    <row r="68" spans="1:6" ht="101.25" customHeight="1" outlineLevel="1" x14ac:dyDescent="0.3">
      <c r="A68" s="9" t="str">
        <f>'[1]Приложение 9'!$A$74</f>
        <v>Инвестиционные программы и проекты развития общественной инфраструктуры муниципальных образований Кировской области ("Барановские улочки" ремонт проезжей части ул. Молодежная 98 метров, ул. Новая 30 метров, ул. Мира 35 метров, ул. Труда 20 метров и устройство контейнерной площадки для накопления ТКО ул. Молодежная дер. Барановщина)</v>
      </c>
      <c r="B68" s="68">
        <v>1100015174</v>
      </c>
      <c r="C68" s="5" t="s">
        <v>3</v>
      </c>
      <c r="D68" s="19">
        <f t="shared" si="2"/>
        <v>499.572</v>
      </c>
      <c r="E68" s="47">
        <f>E69</f>
        <v>499572</v>
      </c>
      <c r="F68" s="2"/>
    </row>
    <row r="69" spans="1:6" ht="31.2" outlineLevel="2" x14ac:dyDescent="0.3">
      <c r="A69" s="9" t="s">
        <v>11</v>
      </c>
      <c r="B69" s="68">
        <v>1100015174</v>
      </c>
      <c r="C69" s="5" t="s">
        <v>12</v>
      </c>
      <c r="D69" s="19">
        <f t="shared" si="2"/>
        <v>499.572</v>
      </c>
      <c r="E69" s="47">
        <f>'[1]Приложение 9'!$G$75</f>
        <v>499572</v>
      </c>
      <c r="F69" s="2"/>
    </row>
    <row r="70" spans="1:6" ht="119.25" customHeight="1" outlineLevel="2" x14ac:dyDescent="0.3">
      <c r="A70" s="9" t="str">
        <f>'[1]Приложение 9'!$A$76</f>
        <v>Софинансирование расходов на реализацию инвестиционных программ и проектов развития общественной инфраструктуры муниципальных образований ("Лучшая жизнь"ремонт проезжей части ул. Садовая от д. 2 до д. 7, ул. Лесная Новь от д. 1 до д. 2, ремонт пешеходного перехода тротуара ул. Октябрьская от д. 15 до д. 19 и устройство контейнерной площадки для накопления ТКО ул. Садовая пгт Нижнеивкино)</v>
      </c>
      <c r="B70" s="68" t="s">
        <v>117</v>
      </c>
      <c r="C70" s="45" t="s">
        <v>3</v>
      </c>
      <c r="D70" s="19">
        <f t="shared" si="2"/>
        <v>409.721</v>
      </c>
      <c r="E70" s="47">
        <f>E71</f>
        <v>409721</v>
      </c>
      <c r="F70" s="2"/>
    </row>
    <row r="71" spans="1:6" ht="31.2" outlineLevel="2" x14ac:dyDescent="0.3">
      <c r="A71" s="9" t="s">
        <v>11</v>
      </c>
      <c r="B71" s="45" t="s">
        <v>117</v>
      </c>
      <c r="C71" s="45" t="s">
        <v>12</v>
      </c>
      <c r="D71" s="19">
        <f t="shared" si="2"/>
        <v>409.721</v>
      </c>
      <c r="E71" s="47">
        <f>'[1]Приложение 9'!$G$77</f>
        <v>409721</v>
      </c>
      <c r="F71" s="2"/>
    </row>
    <row r="72" spans="1:6" ht="98.25" customHeight="1" outlineLevel="1" x14ac:dyDescent="0.3">
      <c r="A72" s="9" t="str">
        <f>'[1]Приложение 9'!$A$78</f>
        <v>Софинансирование расходов на реализацию инвестиционных программ и проектов развития общественной инфраструктуры муниципальных образований ("Барановские улочки" ремонт проезжей части ул. Молодежная 98 метров, ул. Новая 30 метров, ул. Мира 35 метров, ул. Труда 20 метров и устройство контейнерной площадки для накопления ТКО ул. Молодежная дер. Барановщина)</v>
      </c>
      <c r="B72" s="68" t="s">
        <v>118</v>
      </c>
      <c r="C72" s="5" t="s">
        <v>3</v>
      </c>
      <c r="D72" s="19">
        <f t="shared" si="2"/>
        <v>183.101</v>
      </c>
      <c r="E72" s="47">
        <f>E73</f>
        <v>183101</v>
      </c>
      <c r="F72" s="2"/>
    </row>
    <row r="73" spans="1:6" ht="31.2" outlineLevel="2" x14ac:dyDescent="0.3">
      <c r="A73" s="9" t="s">
        <v>11</v>
      </c>
      <c r="B73" s="68" t="s">
        <v>118</v>
      </c>
      <c r="C73" s="5" t="s">
        <v>12</v>
      </c>
      <c r="D73" s="19">
        <f t="shared" si="2"/>
        <v>183.101</v>
      </c>
      <c r="E73" s="47">
        <f>'[1]Приложение 9'!$G$79</f>
        <v>183101</v>
      </c>
      <c r="F73" s="2"/>
    </row>
    <row r="74" spans="1:6" s="63" customFormat="1" ht="46.8" outlineLevel="2" x14ac:dyDescent="0.3">
      <c r="A74" s="59" t="s">
        <v>110</v>
      </c>
      <c r="B74" s="60" t="s">
        <v>73</v>
      </c>
      <c r="C74" s="60" t="s">
        <v>3</v>
      </c>
      <c r="D74" s="21">
        <f t="shared" si="2"/>
        <v>0</v>
      </c>
      <c r="E74" s="61">
        <f>E75</f>
        <v>0</v>
      </c>
      <c r="F74" s="62"/>
    </row>
    <row r="75" spans="1:6" outlineLevel="2" x14ac:dyDescent="0.3">
      <c r="A75" s="57" t="s">
        <v>112</v>
      </c>
      <c r="B75" s="58" t="s">
        <v>111</v>
      </c>
      <c r="C75" s="45" t="s">
        <v>3</v>
      </c>
      <c r="D75" s="19">
        <f t="shared" si="2"/>
        <v>0</v>
      </c>
      <c r="E75" s="47">
        <f>E76</f>
        <v>0</v>
      </c>
      <c r="F75" s="2"/>
    </row>
    <row r="76" spans="1:6" ht="31.2" outlineLevel="2" x14ac:dyDescent="0.3">
      <c r="A76" s="9" t="s">
        <v>11</v>
      </c>
      <c r="B76" s="58" t="s">
        <v>111</v>
      </c>
      <c r="C76" s="45" t="s">
        <v>12</v>
      </c>
      <c r="D76" s="19">
        <f t="shared" si="2"/>
        <v>0</v>
      </c>
      <c r="E76" s="47">
        <v>0</v>
      </c>
      <c r="F76" s="2"/>
    </row>
    <row r="77" spans="1:6" ht="46.8" x14ac:dyDescent="0.3">
      <c r="A77" s="22" t="s">
        <v>78</v>
      </c>
      <c r="B77" s="23" t="s">
        <v>79</v>
      </c>
      <c r="C77" s="23" t="s">
        <v>3</v>
      </c>
      <c r="D77" s="21">
        <f t="shared" si="2"/>
        <v>9799.0998</v>
      </c>
      <c r="E77" s="47">
        <f>E78+E86</f>
        <v>9799099.8000000007</v>
      </c>
      <c r="F77" s="2"/>
    </row>
    <row r="78" spans="1:6" ht="46.8" outlineLevel="1" x14ac:dyDescent="0.3">
      <c r="A78" s="9" t="s">
        <v>80</v>
      </c>
      <c r="B78" s="5" t="s">
        <v>81</v>
      </c>
      <c r="C78" s="5" t="s">
        <v>3</v>
      </c>
      <c r="D78" s="19">
        <f t="shared" si="2"/>
        <v>9799.0998</v>
      </c>
      <c r="E78" s="47">
        <f>E79</f>
        <v>9799099.8000000007</v>
      </c>
      <c r="F78" s="2"/>
    </row>
    <row r="79" spans="1:6" ht="31.2" outlineLevel="2" x14ac:dyDescent="0.3">
      <c r="A79" s="9" t="s">
        <v>11</v>
      </c>
      <c r="B79" s="5" t="s">
        <v>81</v>
      </c>
      <c r="C79" s="5" t="s">
        <v>12</v>
      </c>
      <c r="D79" s="19">
        <f t="shared" si="2"/>
        <v>9799.0998</v>
      </c>
      <c r="E79" s="47">
        <v>9799099.8000000007</v>
      </c>
      <c r="F79" s="2"/>
    </row>
    <row r="80" spans="1:6" ht="46.8" hidden="1" outlineLevel="1" x14ac:dyDescent="0.3">
      <c r="A80" s="9" t="s">
        <v>80</v>
      </c>
      <c r="B80" s="5" t="s">
        <v>82</v>
      </c>
      <c r="C80" s="5" t="s">
        <v>3</v>
      </c>
      <c r="D80" s="19">
        <f t="shared" si="2"/>
        <v>0</v>
      </c>
      <c r="E80" s="47">
        <v>0</v>
      </c>
      <c r="F80" s="2"/>
    </row>
    <row r="81" spans="1:9" ht="31.2" hidden="1" outlineLevel="2" x14ac:dyDescent="0.3">
      <c r="A81" s="9" t="s">
        <v>11</v>
      </c>
      <c r="B81" s="5" t="s">
        <v>82</v>
      </c>
      <c r="C81" s="5" t="s">
        <v>12</v>
      </c>
      <c r="D81" s="19">
        <f t="shared" si="2"/>
        <v>0</v>
      </c>
      <c r="E81" s="47">
        <v>0</v>
      </c>
      <c r="F81" s="2"/>
    </row>
    <row r="82" spans="1:9" hidden="1" outlineLevel="1" x14ac:dyDescent="0.3">
      <c r="A82" s="9" t="s">
        <v>83</v>
      </c>
      <c r="B82" s="5" t="s">
        <v>84</v>
      </c>
      <c r="C82" s="5" t="s">
        <v>3</v>
      </c>
      <c r="D82" s="19">
        <f t="shared" si="2"/>
        <v>0</v>
      </c>
      <c r="E82" s="47">
        <v>0</v>
      </c>
      <c r="F82" s="2"/>
    </row>
    <row r="83" spans="1:9" ht="31.2" hidden="1" outlineLevel="2" x14ac:dyDescent="0.3">
      <c r="A83" s="9" t="s">
        <v>11</v>
      </c>
      <c r="B83" s="5" t="s">
        <v>84</v>
      </c>
      <c r="C83" s="5" t="s">
        <v>12</v>
      </c>
      <c r="D83" s="19">
        <f t="shared" si="2"/>
        <v>0</v>
      </c>
      <c r="E83" s="47">
        <v>0</v>
      </c>
      <c r="F83" s="2"/>
    </row>
    <row r="84" spans="1:9" ht="31.2" hidden="1" outlineLevel="1" x14ac:dyDescent="0.3">
      <c r="A84" s="9" t="s">
        <v>85</v>
      </c>
      <c r="B84" s="5" t="s">
        <v>86</v>
      </c>
      <c r="C84" s="5" t="s">
        <v>3</v>
      </c>
      <c r="D84" s="19">
        <f t="shared" si="2"/>
        <v>0</v>
      </c>
      <c r="E84" s="47">
        <v>0</v>
      </c>
      <c r="F84" s="2"/>
    </row>
    <row r="85" spans="1:9" ht="31.2" hidden="1" outlineLevel="2" x14ac:dyDescent="0.3">
      <c r="A85" s="9" t="s">
        <v>11</v>
      </c>
      <c r="B85" s="5" t="s">
        <v>86</v>
      </c>
      <c r="C85" s="5" t="s">
        <v>12</v>
      </c>
      <c r="D85" s="19">
        <f t="shared" si="2"/>
        <v>0</v>
      </c>
      <c r="E85" s="47">
        <v>0</v>
      </c>
      <c r="F85" s="2"/>
    </row>
    <row r="86" spans="1:9" outlineLevel="2" x14ac:dyDescent="0.3">
      <c r="A86" s="57" t="s">
        <v>114</v>
      </c>
      <c r="B86" s="5" t="s">
        <v>81</v>
      </c>
      <c r="C86" s="45" t="s">
        <v>3</v>
      </c>
      <c r="D86" s="19">
        <f t="shared" si="2"/>
        <v>0</v>
      </c>
      <c r="E86" s="47">
        <f>E87</f>
        <v>0</v>
      </c>
      <c r="F86" s="2"/>
    </row>
    <row r="87" spans="1:9" ht="31.2" outlineLevel="2" x14ac:dyDescent="0.3">
      <c r="A87" s="9" t="s">
        <v>11</v>
      </c>
      <c r="B87" s="5" t="s">
        <v>81</v>
      </c>
      <c r="C87" s="45" t="s">
        <v>3</v>
      </c>
      <c r="D87" s="19">
        <f t="shared" si="2"/>
        <v>0</v>
      </c>
      <c r="E87" s="47">
        <v>0</v>
      </c>
      <c r="F87" s="2"/>
    </row>
    <row r="88" spans="1:9" ht="46.8" x14ac:dyDescent="0.3">
      <c r="A88" s="22" t="s">
        <v>87</v>
      </c>
      <c r="B88" s="23" t="s">
        <v>88</v>
      </c>
      <c r="C88" s="23" t="s">
        <v>3</v>
      </c>
      <c r="D88" s="21">
        <f>E88/1000</f>
        <v>0</v>
      </c>
      <c r="E88" s="47">
        <f>E91+E93</f>
        <v>0</v>
      </c>
      <c r="F88" s="2"/>
    </row>
    <row r="89" spans="1:9" ht="31.2" hidden="1" outlineLevel="1" x14ac:dyDescent="0.3">
      <c r="A89" s="9" t="s">
        <v>89</v>
      </c>
      <c r="B89" s="5" t="s">
        <v>90</v>
      </c>
      <c r="C89" s="5" t="s">
        <v>3</v>
      </c>
      <c r="D89" s="19">
        <f t="shared" ref="D89:D97" si="3">E89/1000</f>
        <v>0</v>
      </c>
      <c r="E89" s="47">
        <v>0</v>
      </c>
      <c r="F89" s="2"/>
    </row>
    <row r="90" spans="1:9" ht="31.2" hidden="1" outlineLevel="2" x14ac:dyDescent="0.3">
      <c r="A90" s="9" t="s">
        <v>11</v>
      </c>
      <c r="B90" s="5" t="s">
        <v>90</v>
      </c>
      <c r="C90" s="5" t="s">
        <v>12</v>
      </c>
      <c r="D90" s="19">
        <f t="shared" si="3"/>
        <v>0</v>
      </c>
      <c r="E90" s="47">
        <v>0</v>
      </c>
      <c r="F90" s="2"/>
    </row>
    <row r="91" spans="1:9" outlineLevel="1" collapsed="1" x14ac:dyDescent="0.3">
      <c r="A91" s="24" t="s">
        <v>91</v>
      </c>
      <c r="B91" s="25" t="s">
        <v>92</v>
      </c>
      <c r="C91" s="25" t="s">
        <v>3</v>
      </c>
      <c r="D91" s="26">
        <f>E91/1000</f>
        <v>0</v>
      </c>
      <c r="E91" s="56">
        <f>E92</f>
        <v>0</v>
      </c>
      <c r="F91" s="2"/>
    </row>
    <row r="92" spans="1:9" ht="31.2" outlineLevel="2" x14ac:dyDescent="0.3">
      <c r="A92" s="27" t="s">
        <v>11</v>
      </c>
      <c r="B92" s="28" t="s">
        <v>92</v>
      </c>
      <c r="C92" s="28" t="s">
        <v>12</v>
      </c>
      <c r="D92" s="19">
        <f t="shared" si="3"/>
        <v>0</v>
      </c>
      <c r="E92" s="50">
        <v>0</v>
      </c>
      <c r="F92" s="2"/>
    </row>
    <row r="93" spans="1:9" ht="46.8" hidden="1" outlineLevel="2" x14ac:dyDescent="0.3">
      <c r="A93" s="57" t="s">
        <v>109</v>
      </c>
      <c r="B93" s="55" t="s">
        <v>108</v>
      </c>
      <c r="C93" s="55" t="s">
        <v>3</v>
      </c>
      <c r="D93" s="19">
        <f t="shared" si="3"/>
        <v>0</v>
      </c>
      <c r="E93" s="50">
        <f>E94</f>
        <v>0</v>
      </c>
      <c r="F93" s="2"/>
    </row>
    <row r="94" spans="1:9" ht="31.2" hidden="1" outlineLevel="2" x14ac:dyDescent="0.3">
      <c r="A94" s="27" t="s">
        <v>11</v>
      </c>
      <c r="B94" s="55" t="s">
        <v>108</v>
      </c>
      <c r="C94" s="55" t="s">
        <v>12</v>
      </c>
      <c r="D94" s="19">
        <f t="shared" si="3"/>
        <v>0</v>
      </c>
      <c r="E94" s="50">
        <v>0</v>
      </c>
      <c r="F94" s="2"/>
    </row>
    <row r="95" spans="1:9" ht="46.8" outlineLevel="2" x14ac:dyDescent="0.3">
      <c r="A95" s="51" t="s">
        <v>107</v>
      </c>
      <c r="B95" s="52">
        <v>1500000000</v>
      </c>
      <c r="C95" s="54" t="s">
        <v>3</v>
      </c>
      <c r="D95" s="19">
        <f t="shared" si="3"/>
        <v>0</v>
      </c>
      <c r="E95" s="53">
        <f>E96</f>
        <v>0</v>
      </c>
      <c r="F95" s="2"/>
      <c r="H95" s="1">
        <v>100</v>
      </c>
      <c r="I95" s="67">
        <f>D14+D20+D31+D58</f>
        <v>3549.15326</v>
      </c>
    </row>
    <row r="96" spans="1:9" ht="31.2" outlineLevel="2" x14ac:dyDescent="0.3">
      <c r="A96" s="64" t="s">
        <v>113</v>
      </c>
      <c r="B96" s="28">
        <v>1500001040</v>
      </c>
      <c r="C96" s="55" t="s">
        <v>3</v>
      </c>
      <c r="D96" s="19">
        <f t="shared" si="3"/>
        <v>0</v>
      </c>
      <c r="E96" s="50">
        <f>E97</f>
        <v>0</v>
      </c>
      <c r="F96" s="2"/>
    </row>
    <row r="97" spans="1:6" ht="31.2" outlineLevel="2" x14ac:dyDescent="0.3">
      <c r="A97" s="27" t="s">
        <v>11</v>
      </c>
      <c r="B97" s="28">
        <v>1500001040</v>
      </c>
      <c r="C97" s="55" t="s">
        <v>3</v>
      </c>
      <c r="D97" s="19">
        <f t="shared" si="3"/>
        <v>0</v>
      </c>
      <c r="E97" s="50">
        <v>0</v>
      </c>
      <c r="F97" s="2"/>
    </row>
    <row r="98" spans="1:6" ht="14.4" customHeight="1" x14ac:dyDescent="0.3">
      <c r="A98" s="83" t="s">
        <v>93</v>
      </c>
      <c r="B98" s="84"/>
      <c r="C98" s="85"/>
      <c r="D98" s="29">
        <f>E98/1000</f>
        <v>21876.022990000001</v>
      </c>
      <c r="E98" s="49">
        <f>E12+E35+E38+E41+E56+E60+E63+E77+E88+E95</f>
        <v>21876022.990000002</v>
      </c>
      <c r="F98" s="2"/>
    </row>
    <row r="99" spans="1:6" ht="12.75" customHeight="1" x14ac:dyDescent="0.3">
      <c r="A99" s="10"/>
      <c r="B99" s="3"/>
      <c r="C99" s="3"/>
      <c r="D99" s="3"/>
      <c r="E99" s="3"/>
      <c r="F99" s="2"/>
    </row>
    <row r="100" spans="1:6" ht="25.65" customHeight="1" x14ac:dyDescent="0.3">
      <c r="A100" s="69"/>
      <c r="B100" s="70"/>
      <c r="C100" s="70"/>
      <c r="D100" s="70"/>
      <c r="E100" s="70"/>
      <c r="F100" s="2"/>
    </row>
  </sheetData>
  <mergeCells count="10">
    <mergeCell ref="A100:E100"/>
    <mergeCell ref="A6:E6"/>
    <mergeCell ref="A7:E8"/>
    <mergeCell ref="A10:A11"/>
    <mergeCell ref="B10:B11"/>
    <mergeCell ref="C10:C11"/>
    <mergeCell ref="E10:E11"/>
    <mergeCell ref="D10:D11"/>
    <mergeCell ref="A9:E9"/>
    <mergeCell ref="A98:C98"/>
  </mergeCells>
  <pageMargins left="0.78749999999999998" right="0.59027779999999996" top="0.59027779999999996" bottom="0.59027779999999996" header="0.39374999999999999" footer="0.51180550000000002"/>
  <pageSetup paperSize="9" scale="80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showGridLines="0" topLeftCell="A4" zoomScaleSheetLayoutView="100" workbookViewId="0">
      <selection activeCell="D5" sqref="D5"/>
    </sheetView>
  </sheetViews>
  <sheetFormatPr defaultColWidth="9.109375" defaultRowHeight="15.6" outlineLevelRow="2" x14ac:dyDescent="0.3"/>
  <cols>
    <col min="1" max="1" width="54.88671875" style="11" customWidth="1"/>
    <col min="2" max="2" width="10.6640625" style="7" customWidth="1"/>
    <col min="3" max="3" width="7.6640625" style="7" customWidth="1"/>
    <col min="4" max="4" width="13" style="7" customWidth="1"/>
    <col min="5" max="5" width="9.33203125" style="7" customWidth="1"/>
    <col min="6" max="6" width="13.33203125" style="7" customWidth="1"/>
    <col min="7" max="7" width="11.6640625" style="7" customWidth="1"/>
    <col min="8" max="8" width="9.109375" style="7" customWidth="1"/>
    <col min="9" max="16384" width="9.109375" style="1"/>
  </cols>
  <sheetData>
    <row r="1" spans="1:8" x14ac:dyDescent="0.3">
      <c r="A1" s="30"/>
      <c r="B1" s="31" t="s">
        <v>102</v>
      </c>
      <c r="C1" s="32"/>
      <c r="D1" s="32"/>
      <c r="E1" s="33"/>
      <c r="F1" s="33"/>
    </row>
    <row r="2" spans="1:8" x14ac:dyDescent="0.3">
      <c r="A2" s="30"/>
      <c r="B2" s="31" t="s">
        <v>95</v>
      </c>
      <c r="C2" s="32"/>
      <c r="D2" s="32"/>
      <c r="E2" s="33"/>
      <c r="F2" s="33"/>
    </row>
    <row r="3" spans="1:8" x14ac:dyDescent="0.3">
      <c r="A3" s="30"/>
      <c r="B3" s="31" t="s">
        <v>96</v>
      </c>
      <c r="C3" s="32"/>
      <c r="D3" s="32"/>
      <c r="E3" s="33"/>
      <c r="F3" s="33"/>
    </row>
    <row r="4" spans="1:8" x14ac:dyDescent="0.3">
      <c r="A4" s="30"/>
      <c r="B4" s="31" t="s">
        <v>116</v>
      </c>
      <c r="C4" s="32"/>
      <c r="D4" s="32"/>
      <c r="E4" s="33"/>
      <c r="F4" s="33"/>
    </row>
    <row r="5" spans="1:8" x14ac:dyDescent="0.3">
      <c r="A5" s="30"/>
      <c r="B5" s="31"/>
      <c r="C5" s="32"/>
      <c r="D5" s="32"/>
      <c r="E5" s="33"/>
      <c r="F5" s="33"/>
    </row>
    <row r="6" spans="1:8" x14ac:dyDescent="0.3">
      <c r="A6" s="87" t="s">
        <v>97</v>
      </c>
      <c r="B6" s="87"/>
      <c r="C6" s="87"/>
      <c r="D6" s="87"/>
      <c r="E6" s="87"/>
      <c r="F6" s="87"/>
    </row>
    <row r="7" spans="1:8" ht="15.75" customHeight="1" x14ac:dyDescent="0.3">
      <c r="A7" s="86" t="s">
        <v>103</v>
      </c>
      <c r="B7" s="86"/>
      <c r="C7" s="86"/>
      <c r="D7" s="86"/>
      <c r="E7" s="86"/>
      <c r="F7" s="86"/>
    </row>
    <row r="8" spans="1:8" x14ac:dyDescent="0.3">
      <c r="A8" s="86"/>
      <c r="B8" s="86"/>
      <c r="C8" s="86"/>
      <c r="D8" s="86"/>
      <c r="E8" s="86"/>
      <c r="F8" s="86"/>
    </row>
    <row r="9" spans="1:8" x14ac:dyDescent="0.3">
      <c r="A9" s="86"/>
      <c r="B9" s="86"/>
      <c r="C9" s="86"/>
      <c r="D9" s="86"/>
      <c r="E9" s="86"/>
      <c r="F9" s="86"/>
    </row>
    <row r="10" spans="1:8" ht="12" customHeight="1" x14ac:dyDescent="0.3">
      <c r="A10" s="88"/>
      <c r="B10" s="88"/>
      <c r="C10" s="88"/>
      <c r="D10" s="88"/>
      <c r="E10" s="88"/>
      <c r="F10" s="88"/>
      <c r="G10" s="88"/>
      <c r="H10" s="3"/>
    </row>
    <row r="11" spans="1:8" ht="69" customHeight="1" x14ac:dyDescent="0.3">
      <c r="A11" s="8" t="s">
        <v>99</v>
      </c>
      <c r="B11" s="4" t="s">
        <v>0</v>
      </c>
      <c r="C11" s="4" t="s">
        <v>1</v>
      </c>
      <c r="D11" s="4" t="s">
        <v>104</v>
      </c>
      <c r="E11" s="4"/>
      <c r="F11" s="4" t="s">
        <v>105</v>
      </c>
      <c r="G11" s="4"/>
      <c r="H11" s="3"/>
    </row>
    <row r="12" spans="1:8" ht="102" customHeight="1" x14ac:dyDescent="0.3">
      <c r="A12" s="22" t="s">
        <v>2</v>
      </c>
      <c r="B12" s="23" t="s">
        <v>4</v>
      </c>
      <c r="C12" s="23" t="s">
        <v>3</v>
      </c>
      <c r="D12" s="36">
        <f>E12/1000</f>
        <v>5069.1797600000009</v>
      </c>
      <c r="E12" s="37">
        <f>E13+E15+E19+E22+E24+E26+E28+E30+E33</f>
        <v>5069179.7600000007</v>
      </c>
      <c r="F12" s="43">
        <f>G12/1000</f>
        <v>5323.0506799999994</v>
      </c>
      <c r="G12" s="6">
        <f>G13+G15+G19+G22+G24+G26+G30+G28+G33</f>
        <v>5323050.68</v>
      </c>
      <c r="H12" s="3"/>
    </row>
    <row r="13" spans="1:8" outlineLevel="1" x14ac:dyDescent="0.3">
      <c r="A13" s="9" t="s">
        <v>5</v>
      </c>
      <c r="B13" s="5" t="s">
        <v>6</v>
      </c>
      <c r="C13" s="5" t="s">
        <v>3</v>
      </c>
      <c r="D13" s="34">
        <f t="shared" ref="D13:D76" si="0">E13/1000</f>
        <v>700.73699999999997</v>
      </c>
      <c r="E13" s="35">
        <f>E14</f>
        <v>700737</v>
      </c>
      <c r="F13" s="44">
        <f t="shared" ref="F13:F76" si="1">G13/1000</f>
        <v>700.73699999999997</v>
      </c>
      <c r="G13" s="6">
        <f>G14</f>
        <v>700737</v>
      </c>
      <c r="H13" s="3"/>
    </row>
    <row r="14" spans="1:8" ht="89.25" customHeight="1" outlineLevel="2" x14ac:dyDescent="0.3">
      <c r="A14" s="9" t="s">
        <v>7</v>
      </c>
      <c r="B14" s="5" t="s">
        <v>6</v>
      </c>
      <c r="C14" s="5" t="s">
        <v>8</v>
      </c>
      <c r="D14" s="34">
        <f>[1]Приложение14!$F$13</f>
        <v>700.73699999999997</v>
      </c>
      <c r="E14" s="35">
        <f>[1]Приложение14!$G$13</f>
        <v>700737</v>
      </c>
      <c r="F14" s="44">
        <f>G14/1000</f>
        <v>700.73699999999997</v>
      </c>
      <c r="G14" s="6">
        <f>[1]Приложение14!$I$13</f>
        <v>700737</v>
      </c>
      <c r="H14" s="3"/>
    </row>
    <row r="15" spans="1:8" ht="31.2" outlineLevel="1" x14ac:dyDescent="0.3">
      <c r="A15" s="9" t="s">
        <v>9</v>
      </c>
      <c r="B15" s="5" t="s">
        <v>10</v>
      </c>
      <c r="C15" s="5" t="s">
        <v>3</v>
      </c>
      <c r="D15" s="34">
        <f t="shared" si="0"/>
        <v>2321.5082400000001</v>
      </c>
      <c r="E15" s="35">
        <f>E16+E17+E18</f>
        <v>2321508.2400000002</v>
      </c>
      <c r="F15" s="44">
        <f t="shared" si="1"/>
        <v>2313.8148500000002</v>
      </c>
      <c r="G15" s="6">
        <f>G16+G17+G18</f>
        <v>2313814.85</v>
      </c>
      <c r="H15" s="3"/>
    </row>
    <row r="16" spans="1:8" ht="89.25" customHeight="1" outlineLevel="2" x14ac:dyDescent="0.3">
      <c r="A16" s="9" t="s">
        <v>7</v>
      </c>
      <c r="B16" s="5" t="s">
        <v>10</v>
      </c>
      <c r="C16" s="5" t="s">
        <v>8</v>
      </c>
      <c r="D16" s="34">
        <f t="shared" si="0"/>
        <v>1871.89787</v>
      </c>
      <c r="E16" s="35">
        <f>[1]Приложение14!$G$19</f>
        <v>1871897.87</v>
      </c>
      <c r="F16" s="44">
        <f t="shared" si="1"/>
        <v>1871.89787</v>
      </c>
      <c r="G16" s="6">
        <f>[1]Приложение14!$I$19</f>
        <v>1871897.87</v>
      </c>
      <c r="H16" s="3"/>
    </row>
    <row r="17" spans="1:8" ht="38.25" customHeight="1" outlineLevel="2" x14ac:dyDescent="0.3">
      <c r="A17" s="9" t="s">
        <v>11</v>
      </c>
      <c r="B17" s="5" t="s">
        <v>10</v>
      </c>
      <c r="C17" s="5" t="s">
        <v>12</v>
      </c>
      <c r="D17" s="34">
        <f>[1]Приложение14!$F$20</f>
        <v>370.36836999999997</v>
      </c>
      <c r="E17" s="35">
        <f>[1]Приложение14!$G$20</f>
        <v>370368.37</v>
      </c>
      <c r="F17" s="44">
        <f>[1]Приложение14!$H$20</f>
        <v>362.67498000000001</v>
      </c>
      <c r="G17" s="6">
        <f>[1]Приложение14!$I$20</f>
        <v>362674.98</v>
      </c>
      <c r="H17" s="3"/>
    </row>
    <row r="18" spans="1:8" outlineLevel="2" x14ac:dyDescent="0.3">
      <c r="A18" s="9" t="s">
        <v>13</v>
      </c>
      <c r="B18" s="5" t="s">
        <v>10</v>
      </c>
      <c r="C18" s="5" t="s">
        <v>14</v>
      </c>
      <c r="D18" s="34">
        <f>[1]Приложение14!$F$21</f>
        <v>79.242000000000004</v>
      </c>
      <c r="E18" s="35">
        <f>[1]Приложение14!$G$21</f>
        <v>79242</v>
      </c>
      <c r="F18" s="44">
        <f>[1]Приложение14!$H$21</f>
        <v>79.242000000000004</v>
      </c>
      <c r="G18" s="6">
        <f>[1]Приложение14!$I$21</f>
        <v>79242</v>
      </c>
      <c r="H18" s="3"/>
    </row>
    <row r="19" spans="1:8" ht="51" customHeight="1" outlineLevel="1" x14ac:dyDescent="0.3">
      <c r="A19" s="9" t="s">
        <v>15</v>
      </c>
      <c r="B19" s="5" t="s">
        <v>16</v>
      </c>
      <c r="C19" s="5" t="s">
        <v>3</v>
      </c>
      <c r="D19" s="34">
        <f t="shared" si="0"/>
        <v>1522.7327</v>
      </c>
      <c r="E19" s="35">
        <f>E20+E21</f>
        <v>1522732.7</v>
      </c>
      <c r="F19" s="44">
        <f t="shared" si="1"/>
        <v>1566.3108300000001</v>
      </c>
      <c r="G19" s="6">
        <f>G20+G21</f>
        <v>1566310.83</v>
      </c>
      <c r="H19" s="3"/>
    </row>
    <row r="20" spans="1:8" ht="89.25" customHeight="1" outlineLevel="2" x14ac:dyDescent="0.3">
      <c r="A20" s="9" t="s">
        <v>7</v>
      </c>
      <c r="B20" s="5" t="s">
        <v>16</v>
      </c>
      <c r="C20" s="5" t="s">
        <v>8</v>
      </c>
      <c r="D20" s="34">
        <f t="shared" si="0"/>
        <v>1452.6046999999999</v>
      </c>
      <c r="E20" s="35">
        <f>[1]Приложение14!$G$29</f>
        <v>1452604.7</v>
      </c>
      <c r="F20" s="44">
        <f t="shared" si="1"/>
        <v>1496.18283</v>
      </c>
      <c r="G20" s="6">
        <f>[1]Приложение14!$I$29</f>
        <v>1496182.83</v>
      </c>
      <c r="H20" s="3"/>
    </row>
    <row r="21" spans="1:8" ht="38.25" customHeight="1" outlineLevel="2" x14ac:dyDescent="0.3">
      <c r="A21" s="9" t="s">
        <v>11</v>
      </c>
      <c r="B21" s="5" t="s">
        <v>16</v>
      </c>
      <c r="C21" s="5" t="s">
        <v>12</v>
      </c>
      <c r="D21" s="34">
        <f>E21/1000</f>
        <v>70.128</v>
      </c>
      <c r="E21" s="35">
        <f>[1]Приложение14!$G$30</f>
        <v>70128</v>
      </c>
      <c r="F21" s="44">
        <f t="shared" si="1"/>
        <v>70.128</v>
      </c>
      <c r="G21" s="6">
        <f>[1]Приложение14!$I$30</f>
        <v>70128</v>
      </c>
      <c r="H21" s="3"/>
    </row>
    <row r="22" spans="1:8" outlineLevel="1" x14ac:dyDescent="0.3">
      <c r="A22" s="9" t="s">
        <v>17</v>
      </c>
      <c r="B22" s="5" t="s">
        <v>18</v>
      </c>
      <c r="C22" s="5" t="s">
        <v>3</v>
      </c>
      <c r="D22" s="34">
        <f t="shared" si="0"/>
        <v>8.8800000000000008</v>
      </c>
      <c r="E22" s="35">
        <f>E23</f>
        <v>8880</v>
      </c>
      <c r="F22" s="44">
        <f t="shared" si="1"/>
        <v>8.8800000000000008</v>
      </c>
      <c r="G22" s="6">
        <f>G23</f>
        <v>8880</v>
      </c>
      <c r="H22" s="3"/>
    </row>
    <row r="23" spans="1:8" outlineLevel="2" x14ac:dyDescent="0.3">
      <c r="A23" s="9" t="s">
        <v>13</v>
      </c>
      <c r="B23" s="5" t="s">
        <v>18</v>
      </c>
      <c r="C23" s="5" t="s">
        <v>14</v>
      </c>
      <c r="D23" s="34">
        <f t="shared" si="0"/>
        <v>8.8800000000000008</v>
      </c>
      <c r="E23" s="35">
        <f>[1]Приложение14!$G$32</f>
        <v>8880</v>
      </c>
      <c r="F23" s="44">
        <f t="shared" si="1"/>
        <v>8.8800000000000008</v>
      </c>
      <c r="G23" s="6">
        <f>[1]Приложение14!$I$32</f>
        <v>8880</v>
      </c>
      <c r="H23" s="3"/>
    </row>
    <row r="24" spans="1:8" ht="25.5" customHeight="1" outlineLevel="1" x14ac:dyDescent="0.3">
      <c r="A24" s="9" t="s">
        <v>19</v>
      </c>
      <c r="B24" s="5" t="s">
        <v>20</v>
      </c>
      <c r="C24" s="5" t="s">
        <v>3</v>
      </c>
      <c r="D24" s="34">
        <f t="shared" si="0"/>
        <v>10</v>
      </c>
      <c r="E24" s="35">
        <v>10000</v>
      </c>
      <c r="F24" s="44">
        <f t="shared" si="1"/>
        <v>10</v>
      </c>
      <c r="G24" s="6">
        <v>10000</v>
      </c>
      <c r="H24" s="3"/>
    </row>
    <row r="25" spans="1:8" outlineLevel="2" x14ac:dyDescent="0.3">
      <c r="A25" s="9" t="s">
        <v>13</v>
      </c>
      <c r="B25" s="5" t="s">
        <v>20</v>
      </c>
      <c r="C25" s="5" t="s">
        <v>14</v>
      </c>
      <c r="D25" s="34">
        <f t="shared" si="0"/>
        <v>10</v>
      </c>
      <c r="E25" s="35">
        <v>10000</v>
      </c>
      <c r="F25" s="44">
        <f t="shared" si="1"/>
        <v>10</v>
      </c>
      <c r="G25" s="6">
        <v>10000</v>
      </c>
      <c r="H25" s="3"/>
    </row>
    <row r="26" spans="1:8" ht="31.2" outlineLevel="1" x14ac:dyDescent="0.3">
      <c r="A26" s="9" t="s">
        <v>21</v>
      </c>
      <c r="B26" s="5" t="s">
        <v>22</v>
      </c>
      <c r="C26" s="5" t="s">
        <v>3</v>
      </c>
      <c r="D26" s="34">
        <f t="shared" si="0"/>
        <v>42.408000000000001</v>
      </c>
      <c r="E26" s="35">
        <f>E27</f>
        <v>42408</v>
      </c>
      <c r="F26" s="44">
        <f t="shared" si="1"/>
        <v>42.408000000000001</v>
      </c>
      <c r="G26" s="6">
        <f>G27</f>
        <v>42408</v>
      </c>
      <c r="H26" s="3"/>
    </row>
    <row r="27" spans="1:8" ht="31.2" outlineLevel="2" x14ac:dyDescent="0.3">
      <c r="A27" s="9" t="s">
        <v>23</v>
      </c>
      <c r="B27" s="5" t="s">
        <v>22</v>
      </c>
      <c r="C27" s="5" t="s">
        <v>24</v>
      </c>
      <c r="D27" s="34">
        <f t="shared" si="0"/>
        <v>42.408000000000001</v>
      </c>
      <c r="E27" s="35">
        <f>[1]Приложение14!$G$115</f>
        <v>42408</v>
      </c>
      <c r="F27" s="44">
        <f t="shared" si="1"/>
        <v>42.408000000000001</v>
      </c>
      <c r="G27" s="6">
        <f>[1]Приложение14!$I$115</f>
        <v>42408</v>
      </c>
      <c r="H27" s="3"/>
    </row>
    <row r="28" spans="1:8" ht="51" customHeight="1" outlineLevel="1" x14ac:dyDescent="0.3">
      <c r="A28" s="9" t="s">
        <v>25</v>
      </c>
      <c r="B28" s="5">
        <v>100016050</v>
      </c>
      <c r="C28" s="5" t="s">
        <v>3</v>
      </c>
      <c r="D28" s="34">
        <f t="shared" si="0"/>
        <v>0.1</v>
      </c>
      <c r="E28" s="35">
        <f>E29</f>
        <v>100</v>
      </c>
      <c r="F28" s="44">
        <f t="shared" si="1"/>
        <v>0.1</v>
      </c>
      <c r="G28" s="6">
        <f>G29</f>
        <v>100</v>
      </c>
      <c r="H28" s="3"/>
    </row>
    <row r="29" spans="1:8" ht="38.25" customHeight="1" outlineLevel="2" x14ac:dyDescent="0.3">
      <c r="A29" s="9" t="s">
        <v>11</v>
      </c>
      <c r="B29" s="5">
        <v>100016050</v>
      </c>
      <c r="C29" s="5" t="s">
        <v>12</v>
      </c>
      <c r="D29" s="34">
        <f t="shared" si="0"/>
        <v>0.1</v>
      </c>
      <c r="E29" s="35">
        <f>[1]Приложение14!$G$36</f>
        <v>100</v>
      </c>
      <c r="F29" s="44">
        <f t="shared" si="1"/>
        <v>0.1</v>
      </c>
      <c r="G29" s="6">
        <f>[1]Приложение14!$I$36</f>
        <v>100</v>
      </c>
      <c r="H29" s="3"/>
    </row>
    <row r="30" spans="1:8" ht="38.25" customHeight="1" outlineLevel="1" x14ac:dyDescent="0.3">
      <c r="A30" s="9" t="s">
        <v>26</v>
      </c>
      <c r="B30" s="5" t="s">
        <v>27</v>
      </c>
      <c r="C30" s="5" t="s">
        <v>3</v>
      </c>
      <c r="D30" s="34">
        <f t="shared" si="0"/>
        <v>263.21382</v>
      </c>
      <c r="E30" s="35">
        <f>E31+E32</f>
        <v>263213.82</v>
      </c>
      <c r="F30" s="44">
        <f t="shared" si="1"/>
        <v>273.5</v>
      </c>
      <c r="G30" s="6">
        <f>G31+G32</f>
        <v>273500</v>
      </c>
      <c r="H30" s="3"/>
    </row>
    <row r="31" spans="1:8" ht="89.25" customHeight="1" outlineLevel="2" x14ac:dyDescent="0.3">
      <c r="A31" s="9" t="s">
        <v>7</v>
      </c>
      <c r="B31" s="5" t="s">
        <v>27</v>
      </c>
      <c r="C31" s="5" t="s">
        <v>8</v>
      </c>
      <c r="D31" s="34">
        <f t="shared" si="0"/>
        <v>261.11382000000003</v>
      </c>
      <c r="E31" s="35">
        <f>[1]Приложение14!$G$46</f>
        <v>261113.82</v>
      </c>
      <c r="F31" s="44">
        <f t="shared" si="1"/>
        <v>268.94722999999999</v>
      </c>
      <c r="G31" s="6">
        <f>[1]Приложение14!$I$46</f>
        <v>268947.23</v>
      </c>
      <c r="H31" s="3"/>
    </row>
    <row r="32" spans="1:8" ht="38.25" customHeight="1" outlineLevel="2" x14ac:dyDescent="0.3">
      <c r="A32" s="9" t="s">
        <v>11</v>
      </c>
      <c r="B32" s="5" t="s">
        <v>27</v>
      </c>
      <c r="C32" s="5" t="s">
        <v>12</v>
      </c>
      <c r="D32" s="34">
        <f t="shared" si="0"/>
        <v>2.1</v>
      </c>
      <c r="E32" s="35">
        <f>[1]Приложение14!$G$47</f>
        <v>2100</v>
      </c>
      <c r="F32" s="44">
        <f t="shared" si="1"/>
        <v>4.5527700000000006</v>
      </c>
      <c r="G32" s="6">
        <f>[1]Приложение14!$I$47</f>
        <v>4552.7700000000004</v>
      </c>
      <c r="H32" s="3"/>
    </row>
    <row r="33" spans="1:8" outlineLevel="1" x14ac:dyDescent="0.3">
      <c r="A33" s="9" t="s">
        <v>28</v>
      </c>
      <c r="B33" s="5" t="s">
        <v>29</v>
      </c>
      <c r="C33" s="5" t="s">
        <v>3</v>
      </c>
      <c r="D33" s="34">
        <f t="shared" si="0"/>
        <v>199.6</v>
      </c>
      <c r="E33" s="35">
        <f>E34</f>
        <v>199600</v>
      </c>
      <c r="F33" s="44">
        <f t="shared" si="1"/>
        <v>407.3</v>
      </c>
      <c r="G33" s="6">
        <f>G34</f>
        <v>407300</v>
      </c>
      <c r="H33" s="3"/>
    </row>
    <row r="34" spans="1:8" outlineLevel="2" x14ac:dyDescent="0.3">
      <c r="A34" s="9" t="s">
        <v>13</v>
      </c>
      <c r="B34" s="5" t="s">
        <v>29</v>
      </c>
      <c r="C34" s="5" t="s">
        <v>14</v>
      </c>
      <c r="D34" s="34">
        <f t="shared" si="0"/>
        <v>199.6</v>
      </c>
      <c r="E34" s="35">
        <v>199600</v>
      </c>
      <c r="F34" s="44">
        <f t="shared" si="1"/>
        <v>407.3</v>
      </c>
      <c r="G34" s="6">
        <v>407300</v>
      </c>
      <c r="H34" s="3"/>
    </row>
    <row r="35" spans="1:8" ht="51" customHeight="1" x14ac:dyDescent="0.3">
      <c r="A35" s="22" t="s">
        <v>30</v>
      </c>
      <c r="B35" s="23" t="s">
        <v>31</v>
      </c>
      <c r="C35" s="23" t="s">
        <v>3</v>
      </c>
      <c r="D35" s="36">
        <f t="shared" si="0"/>
        <v>6.5</v>
      </c>
      <c r="E35" s="37">
        <v>6500</v>
      </c>
      <c r="F35" s="43">
        <f t="shared" si="1"/>
        <v>6.5</v>
      </c>
      <c r="G35" s="6">
        <v>6500</v>
      </c>
      <c r="H35" s="3"/>
    </row>
    <row r="36" spans="1:8" ht="38.25" customHeight="1" outlineLevel="1" x14ac:dyDescent="0.3">
      <c r="A36" s="9" t="s">
        <v>32</v>
      </c>
      <c r="B36" s="5" t="s">
        <v>33</v>
      </c>
      <c r="C36" s="5" t="s">
        <v>3</v>
      </c>
      <c r="D36" s="34">
        <f t="shared" si="0"/>
        <v>6.5</v>
      </c>
      <c r="E36" s="35">
        <v>6500</v>
      </c>
      <c r="F36" s="44">
        <f t="shared" si="1"/>
        <v>6.5</v>
      </c>
      <c r="G36" s="6">
        <v>6500</v>
      </c>
      <c r="H36" s="3"/>
    </row>
    <row r="37" spans="1:8" outlineLevel="2" x14ac:dyDescent="0.3">
      <c r="A37" s="9" t="s">
        <v>13</v>
      </c>
      <c r="B37" s="5" t="s">
        <v>33</v>
      </c>
      <c r="C37" s="5" t="s">
        <v>14</v>
      </c>
      <c r="D37" s="34">
        <f t="shared" si="0"/>
        <v>6.5</v>
      </c>
      <c r="E37" s="35">
        <v>6500</v>
      </c>
      <c r="F37" s="44">
        <f t="shared" si="1"/>
        <v>6.5</v>
      </c>
      <c r="G37" s="6">
        <v>6500</v>
      </c>
      <c r="H37" s="3"/>
    </row>
    <row r="38" spans="1:8" ht="76.5" customHeight="1" x14ac:dyDescent="0.3">
      <c r="A38" s="22" t="s">
        <v>34</v>
      </c>
      <c r="B38" s="23" t="s">
        <v>35</v>
      </c>
      <c r="C38" s="23" t="s">
        <v>3</v>
      </c>
      <c r="D38" s="36">
        <f t="shared" si="0"/>
        <v>62</v>
      </c>
      <c r="E38" s="37">
        <f>E39</f>
        <v>62000</v>
      </c>
      <c r="F38" s="43">
        <f t="shared" si="1"/>
        <v>62</v>
      </c>
      <c r="G38" s="6">
        <f>G39</f>
        <v>62000</v>
      </c>
      <c r="H38" s="3"/>
    </row>
    <row r="39" spans="1:8" ht="38.25" customHeight="1" outlineLevel="1" x14ac:dyDescent="0.3">
      <c r="A39" s="9" t="s">
        <v>36</v>
      </c>
      <c r="B39" s="5" t="s">
        <v>37</v>
      </c>
      <c r="C39" s="5" t="s">
        <v>3</v>
      </c>
      <c r="D39" s="34">
        <f t="shared" si="0"/>
        <v>62</v>
      </c>
      <c r="E39" s="35">
        <f>E40</f>
        <v>62000</v>
      </c>
      <c r="F39" s="44">
        <f t="shared" si="1"/>
        <v>62</v>
      </c>
      <c r="G39" s="6">
        <f>G40</f>
        <v>62000</v>
      </c>
      <c r="H39" s="3"/>
    </row>
    <row r="40" spans="1:8" ht="38.25" customHeight="1" outlineLevel="2" x14ac:dyDescent="0.3">
      <c r="A40" s="9" t="s">
        <v>11</v>
      </c>
      <c r="B40" s="5" t="s">
        <v>37</v>
      </c>
      <c r="C40" s="5" t="s">
        <v>12</v>
      </c>
      <c r="D40" s="34">
        <f t="shared" si="0"/>
        <v>62</v>
      </c>
      <c r="E40" s="35">
        <f>[1]Приложение14!$G$52</f>
        <v>62000</v>
      </c>
      <c r="F40" s="44">
        <f t="shared" si="1"/>
        <v>62</v>
      </c>
      <c r="G40" s="6">
        <f>[1]Приложение14!$I$52</f>
        <v>62000</v>
      </c>
      <c r="H40" s="3"/>
    </row>
    <row r="41" spans="1:8" ht="63.75" customHeight="1" x14ac:dyDescent="0.3">
      <c r="A41" s="22" t="s">
        <v>38</v>
      </c>
      <c r="B41" s="23" t="s">
        <v>39</v>
      </c>
      <c r="C41" s="23" t="s">
        <v>3</v>
      </c>
      <c r="D41" s="36">
        <f t="shared" si="0"/>
        <v>797.78800000000001</v>
      </c>
      <c r="E41" s="37">
        <f>E42+E44+E46+E48+E50</f>
        <v>797788</v>
      </c>
      <c r="F41" s="43">
        <f t="shared" si="1"/>
        <v>656.41399999999999</v>
      </c>
      <c r="G41" s="6">
        <f>G42+G44+G46+G48+G50</f>
        <v>656414</v>
      </c>
      <c r="H41" s="3"/>
    </row>
    <row r="42" spans="1:8" ht="25.5" customHeight="1" outlineLevel="1" x14ac:dyDescent="0.3">
      <c r="A42" s="9" t="s">
        <v>40</v>
      </c>
      <c r="B42" s="5" t="s">
        <v>41</v>
      </c>
      <c r="C42" s="5" t="s">
        <v>3</v>
      </c>
      <c r="D42" s="34">
        <f t="shared" si="0"/>
        <v>121.2</v>
      </c>
      <c r="E42" s="35">
        <f>E43</f>
        <v>121200</v>
      </c>
      <c r="F42" s="44">
        <f t="shared" si="1"/>
        <v>121.2</v>
      </c>
      <c r="G42" s="6">
        <f>G43</f>
        <v>121200</v>
      </c>
      <c r="H42" s="3"/>
    </row>
    <row r="43" spans="1:8" ht="38.25" customHeight="1" outlineLevel="2" x14ac:dyDescent="0.3">
      <c r="A43" s="9" t="s">
        <v>11</v>
      </c>
      <c r="B43" s="5" t="s">
        <v>41</v>
      </c>
      <c r="C43" s="5" t="s">
        <v>12</v>
      </c>
      <c r="D43" s="34">
        <f t="shared" si="0"/>
        <v>121.2</v>
      </c>
      <c r="E43" s="35">
        <f>[1]Приложение14!$G$78</f>
        <v>121200</v>
      </c>
      <c r="F43" s="44">
        <f t="shared" si="1"/>
        <v>121.2</v>
      </c>
      <c r="G43" s="6">
        <f>[1]Приложение14!$I$78</f>
        <v>121200</v>
      </c>
      <c r="H43" s="3"/>
    </row>
    <row r="44" spans="1:8" ht="25.5" customHeight="1" outlineLevel="1" x14ac:dyDescent="0.3">
      <c r="A44" s="9" t="s">
        <v>42</v>
      </c>
      <c r="B44" s="5" t="s">
        <v>43</v>
      </c>
      <c r="C44" s="5" t="s">
        <v>3</v>
      </c>
      <c r="D44" s="34">
        <f t="shared" si="0"/>
        <v>50</v>
      </c>
      <c r="E44" s="35">
        <f>E45</f>
        <v>50000</v>
      </c>
      <c r="F44" s="44">
        <f t="shared" si="1"/>
        <v>50</v>
      </c>
      <c r="G44" s="6">
        <v>50000</v>
      </c>
      <c r="H44" s="3"/>
    </row>
    <row r="45" spans="1:8" ht="38.25" customHeight="1" outlineLevel="2" x14ac:dyDescent="0.3">
      <c r="A45" s="9" t="s">
        <v>11</v>
      </c>
      <c r="B45" s="5" t="s">
        <v>43</v>
      </c>
      <c r="C45" s="5" t="s">
        <v>12</v>
      </c>
      <c r="D45" s="34">
        <f t="shared" si="0"/>
        <v>50</v>
      </c>
      <c r="E45" s="35">
        <f>[1]Приложение14!$G$80</f>
        <v>50000</v>
      </c>
      <c r="F45" s="44">
        <f t="shared" si="1"/>
        <v>50</v>
      </c>
      <c r="G45" s="6">
        <v>50000</v>
      </c>
      <c r="H45" s="3"/>
    </row>
    <row r="46" spans="1:8" outlineLevel="1" x14ac:dyDescent="0.3">
      <c r="A46" s="9" t="s">
        <v>44</v>
      </c>
      <c r="B46" s="5" t="s">
        <v>45</v>
      </c>
      <c r="C46" s="5" t="s">
        <v>3</v>
      </c>
      <c r="D46" s="34">
        <f t="shared" si="0"/>
        <v>344.58800000000002</v>
      </c>
      <c r="E46" s="35">
        <f>E47</f>
        <v>344588</v>
      </c>
      <c r="F46" s="44">
        <f t="shared" si="1"/>
        <v>203.214</v>
      </c>
      <c r="G46" s="6">
        <f>G47</f>
        <v>203214</v>
      </c>
      <c r="H46" s="3"/>
    </row>
    <row r="47" spans="1:8" ht="38.25" customHeight="1" outlineLevel="2" x14ac:dyDescent="0.3">
      <c r="A47" s="9" t="s">
        <v>11</v>
      </c>
      <c r="B47" s="5" t="s">
        <v>45</v>
      </c>
      <c r="C47" s="5" t="s">
        <v>12</v>
      </c>
      <c r="D47" s="34">
        <f t="shared" si="0"/>
        <v>344.58800000000002</v>
      </c>
      <c r="E47" s="35">
        <f>[1]Приложение14!$G$86</f>
        <v>344588</v>
      </c>
      <c r="F47" s="44">
        <f t="shared" si="1"/>
        <v>203.214</v>
      </c>
      <c r="G47" s="6">
        <f>[1]Приложение14!$I$86</f>
        <v>203214</v>
      </c>
      <c r="H47" s="3"/>
    </row>
    <row r="48" spans="1:8" ht="25.5" customHeight="1" outlineLevel="1" x14ac:dyDescent="0.3">
      <c r="A48" s="9" t="s">
        <v>46</v>
      </c>
      <c r="B48" s="5" t="s">
        <v>47</v>
      </c>
      <c r="C48" s="5" t="s">
        <v>3</v>
      </c>
      <c r="D48" s="34">
        <f t="shared" si="0"/>
        <v>16</v>
      </c>
      <c r="E48" s="35">
        <f>E49</f>
        <v>16000</v>
      </c>
      <c r="F48" s="44">
        <f t="shared" si="1"/>
        <v>16</v>
      </c>
      <c r="G48" s="6">
        <f>G49</f>
        <v>16000</v>
      </c>
      <c r="H48" s="3"/>
    </row>
    <row r="49" spans="1:8" ht="38.25" customHeight="1" outlineLevel="2" x14ac:dyDescent="0.3">
      <c r="A49" s="9" t="s">
        <v>11</v>
      </c>
      <c r="B49" s="5" t="s">
        <v>47</v>
      </c>
      <c r="C49" s="5" t="s">
        <v>12</v>
      </c>
      <c r="D49" s="34">
        <f t="shared" si="0"/>
        <v>16</v>
      </c>
      <c r="E49" s="35">
        <f>[1]Приложение14!$G$88</f>
        <v>16000</v>
      </c>
      <c r="F49" s="44">
        <f t="shared" si="1"/>
        <v>16</v>
      </c>
      <c r="G49" s="6">
        <f>[1]Приложение14!$I$88</f>
        <v>16000</v>
      </c>
      <c r="H49" s="3"/>
    </row>
    <row r="50" spans="1:8" ht="38.25" customHeight="1" outlineLevel="1" x14ac:dyDescent="0.3">
      <c r="A50" s="9" t="s">
        <v>48</v>
      </c>
      <c r="B50" s="5" t="s">
        <v>49</v>
      </c>
      <c r="C50" s="5" t="s">
        <v>3</v>
      </c>
      <c r="D50" s="34">
        <f t="shared" si="0"/>
        <v>266</v>
      </c>
      <c r="E50" s="35">
        <f>E51</f>
        <v>266000</v>
      </c>
      <c r="F50" s="44">
        <f t="shared" si="1"/>
        <v>266</v>
      </c>
      <c r="G50" s="6">
        <f>G51</f>
        <v>266000</v>
      </c>
      <c r="H50" s="3"/>
    </row>
    <row r="51" spans="1:8" ht="38.25" customHeight="1" outlineLevel="2" x14ac:dyDescent="0.3">
      <c r="A51" s="9" t="s">
        <v>11</v>
      </c>
      <c r="B51" s="5" t="s">
        <v>49</v>
      </c>
      <c r="C51" s="5" t="s">
        <v>12</v>
      </c>
      <c r="D51" s="34">
        <f t="shared" si="0"/>
        <v>266</v>
      </c>
      <c r="E51" s="35">
        <f>[1]Приложение14!$G$90</f>
        <v>266000</v>
      </c>
      <c r="F51" s="44">
        <f t="shared" si="1"/>
        <v>266</v>
      </c>
      <c r="G51" s="6">
        <f>[1]Приложение14!$I$90</f>
        <v>266000</v>
      </c>
      <c r="H51" s="3"/>
    </row>
    <row r="52" spans="1:8" ht="31.2" outlineLevel="1" x14ac:dyDescent="0.3">
      <c r="A52" s="9" t="s">
        <v>50</v>
      </c>
      <c r="B52" s="5" t="s">
        <v>51</v>
      </c>
      <c r="C52" s="5" t="s">
        <v>3</v>
      </c>
      <c r="D52" s="34">
        <f t="shared" si="0"/>
        <v>0</v>
      </c>
      <c r="E52" s="35">
        <v>0</v>
      </c>
      <c r="F52" s="44">
        <f t="shared" si="1"/>
        <v>0</v>
      </c>
      <c r="G52" s="6">
        <v>0</v>
      </c>
      <c r="H52" s="3"/>
    </row>
    <row r="53" spans="1:8" ht="38.25" customHeight="1" outlineLevel="2" x14ac:dyDescent="0.3">
      <c r="A53" s="9" t="s">
        <v>11</v>
      </c>
      <c r="B53" s="5" t="s">
        <v>51</v>
      </c>
      <c r="C53" s="5" t="s">
        <v>12</v>
      </c>
      <c r="D53" s="34">
        <f t="shared" si="0"/>
        <v>0</v>
      </c>
      <c r="E53" s="35">
        <v>0</v>
      </c>
      <c r="F53" s="44">
        <f t="shared" si="1"/>
        <v>0</v>
      </c>
      <c r="G53" s="6">
        <v>0</v>
      </c>
      <c r="H53" s="3"/>
    </row>
    <row r="54" spans="1:8" ht="51" customHeight="1" outlineLevel="1" x14ac:dyDescent="0.3">
      <c r="A54" s="9" t="s">
        <v>52</v>
      </c>
      <c r="B54" s="5" t="s">
        <v>53</v>
      </c>
      <c r="C54" s="5" t="s">
        <v>3</v>
      </c>
      <c r="D54" s="34">
        <f t="shared" si="0"/>
        <v>0</v>
      </c>
      <c r="E54" s="35">
        <v>0</v>
      </c>
      <c r="F54" s="44">
        <f t="shared" si="1"/>
        <v>0</v>
      </c>
      <c r="G54" s="6">
        <v>0</v>
      </c>
      <c r="H54" s="3"/>
    </row>
    <row r="55" spans="1:8" ht="38.25" customHeight="1" outlineLevel="2" x14ac:dyDescent="0.3">
      <c r="A55" s="9" t="s">
        <v>11</v>
      </c>
      <c r="B55" s="5" t="s">
        <v>53</v>
      </c>
      <c r="C55" s="5" t="s">
        <v>12</v>
      </c>
      <c r="D55" s="34">
        <f t="shared" si="0"/>
        <v>0</v>
      </c>
      <c r="E55" s="35">
        <v>0</v>
      </c>
      <c r="F55" s="44">
        <f t="shared" si="1"/>
        <v>0</v>
      </c>
      <c r="G55" s="6">
        <v>0</v>
      </c>
      <c r="H55" s="3"/>
    </row>
    <row r="56" spans="1:8" ht="63.75" customHeight="1" x14ac:dyDescent="0.3">
      <c r="A56" s="22" t="s">
        <v>54</v>
      </c>
      <c r="B56" s="23" t="s">
        <v>55</v>
      </c>
      <c r="C56" s="23" t="s">
        <v>3</v>
      </c>
      <c r="D56" s="36">
        <f t="shared" si="0"/>
        <v>1808.38552</v>
      </c>
      <c r="E56" s="37">
        <f>E57</f>
        <v>1808385.52</v>
      </c>
      <c r="F56" s="43">
        <f t="shared" si="1"/>
        <v>1846.3906700000002</v>
      </c>
      <c r="G56" s="6">
        <f>G57</f>
        <v>1846390.6700000002</v>
      </c>
      <c r="H56" s="3"/>
    </row>
    <row r="57" spans="1:8" outlineLevel="1" x14ac:dyDescent="0.3">
      <c r="A57" s="9" t="s">
        <v>56</v>
      </c>
      <c r="B57" s="5" t="s">
        <v>57</v>
      </c>
      <c r="C57" s="5" t="s">
        <v>3</v>
      </c>
      <c r="D57" s="34">
        <f t="shared" si="0"/>
        <v>1808.38552</v>
      </c>
      <c r="E57" s="35">
        <f>E58+E59</f>
        <v>1808385.52</v>
      </c>
      <c r="F57" s="44">
        <f t="shared" si="1"/>
        <v>1846.3906700000002</v>
      </c>
      <c r="G57" s="6">
        <f>G58+G59</f>
        <v>1846390.6700000002</v>
      </c>
      <c r="H57" s="3"/>
    </row>
    <row r="58" spans="1:8" ht="89.25" customHeight="1" outlineLevel="2" x14ac:dyDescent="0.3">
      <c r="A58" s="9" t="s">
        <v>7</v>
      </c>
      <c r="B58" s="5" t="s">
        <v>57</v>
      </c>
      <c r="C58" s="5" t="s">
        <v>8</v>
      </c>
      <c r="D58" s="34">
        <f t="shared" si="0"/>
        <v>1308.3948400000002</v>
      </c>
      <c r="E58" s="35">
        <f>[1]Приложение14!$G$109</f>
        <v>1308394.8400000001</v>
      </c>
      <c r="F58" s="44">
        <f t="shared" si="1"/>
        <v>1334.4348400000001</v>
      </c>
      <c r="G58" s="6">
        <f>[1]Приложение14!$I$109</f>
        <v>1334434.8400000001</v>
      </c>
      <c r="H58" s="3"/>
    </row>
    <row r="59" spans="1:8" ht="38.25" customHeight="1" outlineLevel="2" x14ac:dyDescent="0.3">
      <c r="A59" s="9" t="s">
        <v>11</v>
      </c>
      <c r="B59" s="5" t="s">
        <v>57</v>
      </c>
      <c r="C59" s="5" t="s">
        <v>12</v>
      </c>
      <c r="D59" s="34">
        <f t="shared" si="0"/>
        <v>499.99068</v>
      </c>
      <c r="E59" s="35">
        <f>[1]Приложение14!$G$110</f>
        <v>499990.68</v>
      </c>
      <c r="F59" s="44">
        <f t="shared" si="1"/>
        <v>511.95582999999999</v>
      </c>
      <c r="G59" s="6">
        <f>[1]Приложение14!$I$110</f>
        <v>511955.83</v>
      </c>
      <c r="H59" s="3"/>
    </row>
    <row r="60" spans="1:8" ht="51" customHeight="1" x14ac:dyDescent="0.3">
      <c r="A60" s="22" t="s">
        <v>58</v>
      </c>
      <c r="B60" s="23" t="s">
        <v>59</v>
      </c>
      <c r="C60" s="23" t="s">
        <v>3</v>
      </c>
      <c r="D60" s="36">
        <f t="shared" si="0"/>
        <v>5</v>
      </c>
      <c r="E60" s="37">
        <v>5000</v>
      </c>
      <c r="F60" s="43">
        <f t="shared" si="1"/>
        <v>5</v>
      </c>
      <c r="G60" s="6">
        <v>5000</v>
      </c>
      <c r="H60" s="3"/>
    </row>
    <row r="61" spans="1:8" ht="31.2" outlineLevel="1" x14ac:dyDescent="0.3">
      <c r="A61" s="9" t="s">
        <v>60</v>
      </c>
      <c r="B61" s="5" t="s">
        <v>61</v>
      </c>
      <c r="C61" s="5" t="s">
        <v>3</v>
      </c>
      <c r="D61" s="34">
        <f t="shared" si="0"/>
        <v>5</v>
      </c>
      <c r="E61" s="35">
        <v>5000</v>
      </c>
      <c r="F61" s="44">
        <f t="shared" si="1"/>
        <v>5</v>
      </c>
      <c r="G61" s="6">
        <v>5000</v>
      </c>
      <c r="H61" s="3"/>
    </row>
    <row r="62" spans="1:8" ht="31.2" outlineLevel="2" x14ac:dyDescent="0.3">
      <c r="A62" s="9" t="s">
        <v>23</v>
      </c>
      <c r="B62" s="5" t="s">
        <v>61</v>
      </c>
      <c r="C62" s="5">
        <v>200</v>
      </c>
      <c r="D62" s="34">
        <f t="shared" si="0"/>
        <v>5</v>
      </c>
      <c r="E62" s="35">
        <v>5000</v>
      </c>
      <c r="F62" s="44">
        <f t="shared" si="1"/>
        <v>5</v>
      </c>
      <c r="G62" s="6">
        <v>5000</v>
      </c>
      <c r="H62" s="3"/>
    </row>
    <row r="63" spans="1:8" ht="89.25" customHeight="1" x14ac:dyDescent="0.3">
      <c r="A63" s="22" t="s">
        <v>62</v>
      </c>
      <c r="B63" s="23" t="s">
        <v>63</v>
      </c>
      <c r="C63" s="23" t="s">
        <v>3</v>
      </c>
      <c r="D63" s="36">
        <f t="shared" si="0"/>
        <v>500</v>
      </c>
      <c r="E63" s="37">
        <f>E64</f>
        <v>500000</v>
      </c>
      <c r="F63" s="43">
        <f t="shared" si="1"/>
        <v>520</v>
      </c>
      <c r="G63" s="6">
        <f>G64</f>
        <v>520000</v>
      </c>
      <c r="H63" s="3"/>
    </row>
    <row r="64" spans="1:8" ht="38.25" customHeight="1" outlineLevel="1" x14ac:dyDescent="0.3">
      <c r="A64" s="9" t="s">
        <v>64</v>
      </c>
      <c r="B64" s="5" t="s">
        <v>65</v>
      </c>
      <c r="C64" s="5" t="s">
        <v>3</v>
      </c>
      <c r="D64" s="34">
        <f t="shared" si="0"/>
        <v>500</v>
      </c>
      <c r="E64" s="35">
        <f>E65+E66+E70</f>
        <v>500000</v>
      </c>
      <c r="F64" s="44">
        <f t="shared" si="1"/>
        <v>520</v>
      </c>
      <c r="G64" s="6">
        <f>G65</f>
        <v>520000</v>
      </c>
      <c r="H64" s="3"/>
    </row>
    <row r="65" spans="1:8" ht="38.25" customHeight="1" outlineLevel="2" x14ac:dyDescent="0.3">
      <c r="A65" s="9" t="s">
        <v>11</v>
      </c>
      <c r="B65" s="5" t="s">
        <v>65</v>
      </c>
      <c r="C65" s="5" t="s">
        <v>12</v>
      </c>
      <c r="D65" s="34">
        <f t="shared" si="0"/>
        <v>500</v>
      </c>
      <c r="E65" s="35">
        <f>[1]Приложение14!$G$67</f>
        <v>500000</v>
      </c>
      <c r="F65" s="44">
        <f t="shared" si="1"/>
        <v>520</v>
      </c>
      <c r="G65" s="6">
        <f>[1]Приложение14!$I$67</f>
        <v>520000</v>
      </c>
      <c r="H65" s="3"/>
    </row>
    <row r="66" spans="1:8" ht="51" customHeight="1" outlineLevel="1" x14ac:dyDescent="0.3">
      <c r="A66" s="9" t="s">
        <v>66</v>
      </c>
      <c r="B66" s="5" t="s">
        <v>67</v>
      </c>
      <c r="C66" s="5" t="s">
        <v>3</v>
      </c>
      <c r="D66" s="34">
        <f t="shared" si="0"/>
        <v>0</v>
      </c>
      <c r="E66" s="35">
        <v>0</v>
      </c>
      <c r="F66" s="44">
        <f t="shared" si="1"/>
        <v>0</v>
      </c>
      <c r="G66" s="6">
        <v>0</v>
      </c>
      <c r="H66" s="3"/>
    </row>
    <row r="67" spans="1:8" ht="38.25" customHeight="1" outlineLevel="2" x14ac:dyDescent="0.3">
      <c r="A67" s="9" t="s">
        <v>11</v>
      </c>
      <c r="B67" s="5" t="s">
        <v>67</v>
      </c>
      <c r="C67" s="5" t="s">
        <v>12</v>
      </c>
      <c r="D67" s="34">
        <f t="shared" si="0"/>
        <v>0</v>
      </c>
      <c r="E67" s="35">
        <v>0</v>
      </c>
      <c r="F67" s="44">
        <f t="shared" si="1"/>
        <v>0</v>
      </c>
      <c r="G67" s="6">
        <v>0</v>
      </c>
      <c r="H67" s="3"/>
    </row>
    <row r="68" spans="1:8" ht="51" customHeight="1" outlineLevel="1" x14ac:dyDescent="0.3">
      <c r="A68" s="9" t="s">
        <v>68</v>
      </c>
      <c r="B68" s="5" t="s">
        <v>69</v>
      </c>
      <c r="C68" s="5" t="s">
        <v>3</v>
      </c>
      <c r="D68" s="34">
        <f t="shared" si="0"/>
        <v>0</v>
      </c>
      <c r="E68" s="35">
        <v>0</v>
      </c>
      <c r="F68" s="44">
        <f t="shared" si="1"/>
        <v>0</v>
      </c>
      <c r="G68" s="6">
        <v>0</v>
      </c>
      <c r="H68" s="3"/>
    </row>
    <row r="69" spans="1:8" ht="38.25" customHeight="1" outlineLevel="2" x14ac:dyDescent="0.3">
      <c r="A69" s="9" t="s">
        <v>11</v>
      </c>
      <c r="B69" s="5" t="s">
        <v>69</v>
      </c>
      <c r="C69" s="5" t="s">
        <v>12</v>
      </c>
      <c r="D69" s="34">
        <f t="shared" si="0"/>
        <v>0</v>
      </c>
      <c r="E69" s="35">
        <v>0</v>
      </c>
      <c r="F69" s="44">
        <f t="shared" si="1"/>
        <v>0</v>
      </c>
      <c r="G69" s="6">
        <v>0</v>
      </c>
      <c r="H69" s="3"/>
    </row>
    <row r="70" spans="1:8" ht="38.25" customHeight="1" outlineLevel="1" x14ac:dyDescent="0.3">
      <c r="A70" s="9" t="s">
        <v>70</v>
      </c>
      <c r="B70" s="5" t="s">
        <v>71</v>
      </c>
      <c r="C70" s="5" t="s">
        <v>3</v>
      </c>
      <c r="D70" s="34">
        <f t="shared" si="0"/>
        <v>0</v>
      </c>
      <c r="E70" s="35">
        <v>0</v>
      </c>
      <c r="F70" s="44">
        <f t="shared" si="1"/>
        <v>0</v>
      </c>
      <c r="G70" s="6">
        <v>0</v>
      </c>
      <c r="H70" s="3"/>
    </row>
    <row r="71" spans="1:8" ht="38.25" customHeight="1" outlineLevel="2" x14ac:dyDescent="0.3">
      <c r="A71" s="9" t="s">
        <v>11</v>
      </c>
      <c r="B71" s="5" t="s">
        <v>71</v>
      </c>
      <c r="C71" s="5" t="s">
        <v>12</v>
      </c>
      <c r="D71" s="34">
        <f t="shared" si="0"/>
        <v>0</v>
      </c>
      <c r="E71" s="35">
        <v>0</v>
      </c>
      <c r="F71" s="44">
        <f t="shared" si="1"/>
        <v>0</v>
      </c>
      <c r="G71" s="6">
        <v>0</v>
      </c>
      <c r="H71" s="3"/>
    </row>
    <row r="72" spans="1:8" ht="63.75" customHeight="1" x14ac:dyDescent="0.3">
      <c r="A72" s="22" t="s">
        <v>72</v>
      </c>
      <c r="B72" s="23" t="s">
        <v>73</v>
      </c>
      <c r="C72" s="23" t="s">
        <v>3</v>
      </c>
      <c r="D72" s="36">
        <f t="shared" si="0"/>
        <v>0</v>
      </c>
      <c r="E72" s="37">
        <v>0</v>
      </c>
      <c r="F72" s="43">
        <f t="shared" si="1"/>
        <v>0</v>
      </c>
      <c r="G72" s="6">
        <v>0</v>
      </c>
      <c r="H72" s="3"/>
    </row>
    <row r="73" spans="1:8" ht="38.25" customHeight="1" outlineLevel="1" x14ac:dyDescent="0.3">
      <c r="A73" s="9" t="s">
        <v>74</v>
      </c>
      <c r="B73" s="5" t="s">
        <v>75</v>
      </c>
      <c r="C73" s="5" t="s">
        <v>3</v>
      </c>
      <c r="D73" s="34">
        <f t="shared" si="0"/>
        <v>0</v>
      </c>
      <c r="E73" s="35">
        <v>0</v>
      </c>
      <c r="F73" s="44">
        <f t="shared" si="1"/>
        <v>0</v>
      </c>
      <c r="G73" s="6">
        <v>0</v>
      </c>
      <c r="H73" s="3"/>
    </row>
    <row r="74" spans="1:8" ht="38.25" customHeight="1" outlineLevel="2" x14ac:dyDescent="0.3">
      <c r="A74" s="9" t="s">
        <v>11</v>
      </c>
      <c r="B74" s="5" t="s">
        <v>75</v>
      </c>
      <c r="C74" s="5" t="s">
        <v>12</v>
      </c>
      <c r="D74" s="34">
        <f t="shared" si="0"/>
        <v>0</v>
      </c>
      <c r="E74" s="35">
        <v>0</v>
      </c>
      <c r="F74" s="44">
        <f t="shared" si="1"/>
        <v>0</v>
      </c>
      <c r="G74" s="6">
        <v>0</v>
      </c>
      <c r="H74" s="3"/>
    </row>
    <row r="75" spans="1:8" ht="38.25" customHeight="1" outlineLevel="1" x14ac:dyDescent="0.3">
      <c r="A75" s="9" t="s">
        <v>76</v>
      </c>
      <c r="B75" s="5" t="s">
        <v>77</v>
      </c>
      <c r="C75" s="5" t="s">
        <v>3</v>
      </c>
      <c r="D75" s="34">
        <f t="shared" si="0"/>
        <v>0</v>
      </c>
      <c r="E75" s="35">
        <v>0</v>
      </c>
      <c r="F75" s="44">
        <f t="shared" si="1"/>
        <v>0</v>
      </c>
      <c r="G75" s="6">
        <v>0</v>
      </c>
      <c r="H75" s="3"/>
    </row>
    <row r="76" spans="1:8" ht="38.25" customHeight="1" outlineLevel="2" x14ac:dyDescent="0.3">
      <c r="A76" s="9" t="s">
        <v>11</v>
      </c>
      <c r="B76" s="5" t="s">
        <v>77</v>
      </c>
      <c r="C76" s="5" t="s">
        <v>12</v>
      </c>
      <c r="D76" s="34">
        <f t="shared" si="0"/>
        <v>0</v>
      </c>
      <c r="E76" s="35">
        <v>0</v>
      </c>
      <c r="F76" s="44">
        <f t="shared" si="1"/>
        <v>0</v>
      </c>
      <c r="G76" s="6">
        <v>0</v>
      </c>
      <c r="H76" s="3"/>
    </row>
    <row r="77" spans="1:8" ht="51" customHeight="1" x14ac:dyDescent="0.3">
      <c r="A77" s="22" t="s">
        <v>78</v>
      </c>
      <c r="B77" s="23" t="s">
        <v>79</v>
      </c>
      <c r="C77" s="23" t="s">
        <v>3</v>
      </c>
      <c r="D77" s="36">
        <f t="shared" ref="D77:D91" si="2">E77/1000</f>
        <v>0</v>
      </c>
      <c r="E77" s="37">
        <v>0</v>
      </c>
      <c r="F77" s="43">
        <f t="shared" ref="F77:F91" si="3">G77/1000</f>
        <v>0</v>
      </c>
      <c r="G77" s="6">
        <v>0</v>
      </c>
      <c r="H77" s="3"/>
    </row>
    <row r="78" spans="1:8" ht="46.8" outlineLevel="1" x14ac:dyDescent="0.3">
      <c r="A78" s="9" t="s">
        <v>80</v>
      </c>
      <c r="B78" s="5" t="s">
        <v>81</v>
      </c>
      <c r="C78" s="5" t="s">
        <v>3</v>
      </c>
      <c r="D78" s="34">
        <f t="shared" si="2"/>
        <v>0</v>
      </c>
      <c r="E78" s="35">
        <v>0</v>
      </c>
      <c r="F78" s="44">
        <f t="shared" si="3"/>
        <v>0</v>
      </c>
      <c r="G78" s="6">
        <v>0</v>
      </c>
      <c r="H78" s="3"/>
    </row>
    <row r="79" spans="1:8" ht="38.25" customHeight="1" outlineLevel="2" x14ac:dyDescent="0.3">
      <c r="A79" s="9" t="s">
        <v>11</v>
      </c>
      <c r="B79" s="5" t="s">
        <v>81</v>
      </c>
      <c r="C79" s="5" t="s">
        <v>12</v>
      </c>
      <c r="D79" s="34">
        <f t="shared" si="2"/>
        <v>0</v>
      </c>
      <c r="E79" s="35">
        <v>0</v>
      </c>
      <c r="F79" s="44">
        <f t="shared" si="3"/>
        <v>0</v>
      </c>
      <c r="G79" s="6">
        <v>0</v>
      </c>
      <c r="H79" s="3"/>
    </row>
    <row r="80" spans="1:8" ht="46.8" outlineLevel="1" x14ac:dyDescent="0.3">
      <c r="A80" s="9" t="s">
        <v>80</v>
      </c>
      <c r="B80" s="5" t="s">
        <v>82</v>
      </c>
      <c r="C80" s="5" t="s">
        <v>3</v>
      </c>
      <c r="D80" s="34">
        <f t="shared" si="2"/>
        <v>0</v>
      </c>
      <c r="E80" s="35">
        <v>0</v>
      </c>
      <c r="F80" s="44">
        <f t="shared" si="3"/>
        <v>0</v>
      </c>
      <c r="G80" s="6">
        <v>0</v>
      </c>
      <c r="H80" s="3"/>
    </row>
    <row r="81" spans="1:8" ht="38.25" customHeight="1" outlineLevel="2" x14ac:dyDescent="0.3">
      <c r="A81" s="9" t="s">
        <v>11</v>
      </c>
      <c r="B81" s="5" t="s">
        <v>82</v>
      </c>
      <c r="C81" s="5" t="s">
        <v>12</v>
      </c>
      <c r="D81" s="34">
        <f t="shared" si="2"/>
        <v>0</v>
      </c>
      <c r="E81" s="35">
        <v>0</v>
      </c>
      <c r="F81" s="44">
        <f t="shared" si="3"/>
        <v>0</v>
      </c>
      <c r="G81" s="6">
        <v>0</v>
      </c>
      <c r="H81" s="3"/>
    </row>
    <row r="82" spans="1:8" ht="25.5" customHeight="1" outlineLevel="1" x14ac:dyDescent="0.3">
      <c r="A82" s="9" t="s">
        <v>83</v>
      </c>
      <c r="B82" s="5" t="s">
        <v>84</v>
      </c>
      <c r="C82" s="5" t="s">
        <v>3</v>
      </c>
      <c r="D82" s="34">
        <f t="shared" si="2"/>
        <v>0</v>
      </c>
      <c r="E82" s="35">
        <v>0</v>
      </c>
      <c r="F82" s="44">
        <f t="shared" si="3"/>
        <v>0</v>
      </c>
      <c r="G82" s="6">
        <v>0</v>
      </c>
      <c r="H82" s="3"/>
    </row>
    <row r="83" spans="1:8" ht="38.25" customHeight="1" outlineLevel="2" x14ac:dyDescent="0.3">
      <c r="A83" s="9" t="s">
        <v>11</v>
      </c>
      <c r="B83" s="5" t="s">
        <v>84</v>
      </c>
      <c r="C83" s="5" t="s">
        <v>12</v>
      </c>
      <c r="D83" s="34">
        <f t="shared" si="2"/>
        <v>0</v>
      </c>
      <c r="E83" s="35">
        <v>0</v>
      </c>
      <c r="F83" s="44">
        <f t="shared" si="3"/>
        <v>0</v>
      </c>
      <c r="G83" s="6">
        <v>0</v>
      </c>
      <c r="H83" s="3"/>
    </row>
    <row r="84" spans="1:8" ht="38.25" customHeight="1" outlineLevel="1" x14ac:dyDescent="0.3">
      <c r="A84" s="9" t="s">
        <v>85</v>
      </c>
      <c r="B84" s="5" t="s">
        <v>86</v>
      </c>
      <c r="C84" s="5" t="s">
        <v>3</v>
      </c>
      <c r="D84" s="34">
        <f t="shared" si="2"/>
        <v>0</v>
      </c>
      <c r="E84" s="35">
        <v>0</v>
      </c>
      <c r="F84" s="44">
        <f t="shared" si="3"/>
        <v>0</v>
      </c>
      <c r="G84" s="6">
        <v>0</v>
      </c>
      <c r="H84" s="3"/>
    </row>
    <row r="85" spans="1:8" ht="38.25" customHeight="1" outlineLevel="2" x14ac:dyDescent="0.3">
      <c r="A85" s="9" t="s">
        <v>11</v>
      </c>
      <c r="B85" s="5" t="s">
        <v>86</v>
      </c>
      <c r="C85" s="5" t="s">
        <v>12</v>
      </c>
      <c r="D85" s="34">
        <f t="shared" si="2"/>
        <v>0</v>
      </c>
      <c r="E85" s="35">
        <v>0</v>
      </c>
      <c r="F85" s="44">
        <f t="shared" si="3"/>
        <v>0</v>
      </c>
      <c r="G85" s="6">
        <v>0</v>
      </c>
      <c r="H85" s="3"/>
    </row>
    <row r="86" spans="1:8" ht="51" customHeight="1" x14ac:dyDescent="0.3">
      <c r="A86" s="22" t="s">
        <v>87</v>
      </c>
      <c r="B86" s="23" t="s">
        <v>88</v>
      </c>
      <c r="C86" s="23" t="s">
        <v>3</v>
      </c>
      <c r="D86" s="36">
        <f t="shared" si="2"/>
        <v>0</v>
      </c>
      <c r="E86" s="37">
        <v>0</v>
      </c>
      <c r="F86" s="43">
        <f t="shared" si="3"/>
        <v>0</v>
      </c>
      <c r="G86" s="6">
        <v>0</v>
      </c>
      <c r="H86" s="3"/>
    </row>
    <row r="87" spans="1:8" ht="51" customHeight="1" outlineLevel="1" x14ac:dyDescent="0.3">
      <c r="A87" s="9" t="s">
        <v>89</v>
      </c>
      <c r="B87" s="5" t="s">
        <v>90</v>
      </c>
      <c r="C87" s="5" t="s">
        <v>3</v>
      </c>
      <c r="D87" s="34">
        <f t="shared" si="2"/>
        <v>0</v>
      </c>
      <c r="E87" s="35">
        <v>0</v>
      </c>
      <c r="F87" s="44">
        <f t="shared" si="3"/>
        <v>0</v>
      </c>
      <c r="G87" s="6">
        <v>0</v>
      </c>
      <c r="H87" s="3"/>
    </row>
    <row r="88" spans="1:8" ht="38.25" customHeight="1" outlineLevel="2" x14ac:dyDescent="0.3">
      <c r="A88" s="9" t="s">
        <v>11</v>
      </c>
      <c r="B88" s="5" t="s">
        <v>90</v>
      </c>
      <c r="C88" s="5" t="s">
        <v>12</v>
      </c>
      <c r="D88" s="34">
        <f t="shared" si="2"/>
        <v>0</v>
      </c>
      <c r="E88" s="35">
        <v>0</v>
      </c>
      <c r="F88" s="44">
        <f t="shared" si="3"/>
        <v>0</v>
      </c>
      <c r="G88" s="6">
        <v>0</v>
      </c>
      <c r="H88" s="3"/>
    </row>
    <row r="89" spans="1:8" ht="31.2" outlineLevel="1" x14ac:dyDescent="0.3">
      <c r="A89" s="9" t="s">
        <v>91</v>
      </c>
      <c r="B89" s="5" t="s">
        <v>92</v>
      </c>
      <c r="C89" s="5" t="s">
        <v>3</v>
      </c>
      <c r="D89" s="34">
        <f t="shared" si="2"/>
        <v>0</v>
      </c>
      <c r="E89" s="35">
        <v>0</v>
      </c>
      <c r="F89" s="44">
        <f t="shared" si="3"/>
        <v>0</v>
      </c>
      <c r="G89" s="6">
        <v>0</v>
      </c>
      <c r="H89" s="3"/>
    </row>
    <row r="90" spans="1:8" ht="38.25" customHeight="1" outlineLevel="2" x14ac:dyDescent="0.3">
      <c r="A90" s="24" t="s">
        <v>11</v>
      </c>
      <c r="B90" s="25" t="s">
        <v>92</v>
      </c>
      <c r="C90" s="25" t="s">
        <v>12</v>
      </c>
      <c r="D90" s="38">
        <f t="shared" si="2"/>
        <v>0</v>
      </c>
      <c r="E90" s="39">
        <v>0</v>
      </c>
      <c r="F90" s="39">
        <f t="shared" si="3"/>
        <v>0</v>
      </c>
      <c r="G90" s="65">
        <v>0</v>
      </c>
      <c r="H90" s="3"/>
    </row>
    <row r="91" spans="1:8" ht="15.75" customHeight="1" x14ac:dyDescent="0.3">
      <c r="A91" s="89" t="s">
        <v>93</v>
      </c>
      <c r="B91" s="89"/>
      <c r="C91" s="89"/>
      <c r="D91" s="40">
        <f t="shared" si="2"/>
        <v>8248.8532800000012</v>
      </c>
      <c r="E91" s="41">
        <f>E12+E35+E38+E41+E56+E60+E63+E72+E77+E86</f>
        <v>8248853.2800000012</v>
      </c>
      <c r="F91" s="42">
        <f t="shared" si="3"/>
        <v>8419.3553499999998</v>
      </c>
      <c r="G91" s="66">
        <f>G86+G77+G72+G63+G60+G56+G41+G38+G37+G12</f>
        <v>8419355.3499999996</v>
      </c>
      <c r="H91" s="3"/>
    </row>
    <row r="92" spans="1:8" ht="12.75" customHeight="1" x14ac:dyDescent="0.3">
      <c r="A92" s="10"/>
      <c r="B92" s="3"/>
      <c r="C92" s="3"/>
      <c r="D92" s="3"/>
      <c r="E92" s="3"/>
      <c r="F92" s="3"/>
      <c r="G92" s="3"/>
      <c r="H92" s="3"/>
    </row>
    <row r="93" spans="1:8" ht="25.65" customHeight="1" x14ac:dyDescent="0.3">
      <c r="A93" s="69"/>
      <c r="B93" s="69"/>
      <c r="C93" s="69"/>
      <c r="D93" s="69"/>
      <c r="E93" s="69"/>
      <c r="F93" s="69"/>
      <c r="G93" s="69"/>
      <c r="H93" s="3"/>
    </row>
  </sheetData>
  <mergeCells count="5">
    <mergeCell ref="A7:F9"/>
    <mergeCell ref="A6:F6"/>
    <mergeCell ref="A10:G10"/>
    <mergeCell ref="A91:C91"/>
    <mergeCell ref="A93:G93"/>
  </mergeCells>
  <pageMargins left="0.78749999999999998" right="0.59027779999999996" top="0.59027779999999996" bottom="0.59027779999999996" header="0.39374999999999999" footer="0.51180550000000002"/>
  <pageSetup paperSize="9" scale="8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8</vt:lpstr>
      <vt:lpstr>Приложение 13</vt:lpstr>
      <vt:lpstr>'Приложение 13'!Заголовки_для_печати</vt:lpstr>
      <vt:lpstr>'Приложение 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2020-12-25T04:39:33Z</cp:lastPrinted>
  <dcterms:created xsi:type="dcterms:W3CDTF">2020-02-04T05:54:42Z</dcterms:created>
  <dcterms:modified xsi:type="dcterms:W3CDTF">2020-12-25T04:39:38Z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