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Glb\!общий доступ\Мои документы\ПОСТАНОВЛЕНИЯ, РАСПОРЯЖЕНИЯ\2021\исполнение бюджета 2 кв 21\"/>
    </mc:Choice>
  </mc:AlternateContent>
  <bookViews>
    <workbookView xWindow="-120" yWindow="-120" windowWidth="19440" windowHeight="13176"/>
  </bookViews>
  <sheets>
    <sheet name="Приложение 7" sheetId="2" r:id="rId1"/>
  </sheets>
  <definedNames>
    <definedName name="_xlnm.Print_Titles" localSheetId="0">'Приложение 7'!$10:$10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88" i="2" l="1"/>
  <c r="D29" i="2"/>
  <c r="D55" i="2"/>
  <c r="D54" i="2"/>
  <c r="D17" i="2" l="1"/>
  <c r="D16" i="2"/>
  <c r="D37" i="2" l="1"/>
  <c r="G30" i="2"/>
  <c r="E30" i="2"/>
  <c r="E44" i="2"/>
  <c r="G44" i="2" l="1"/>
  <c r="F44" i="2" s="1"/>
  <c r="F14" i="2"/>
  <c r="F16" i="2"/>
  <c r="F17" i="2"/>
  <c r="F18" i="2"/>
  <c r="F20" i="2"/>
  <c r="F21" i="2"/>
  <c r="F23" i="2"/>
  <c r="F25" i="2"/>
  <c r="F27" i="2"/>
  <c r="F29" i="2"/>
  <c r="F31" i="2"/>
  <c r="F32" i="2"/>
  <c r="F34" i="2"/>
  <c r="F37" i="2"/>
  <c r="F40" i="2"/>
  <c r="F43" i="2"/>
  <c r="F45" i="2"/>
  <c r="F47" i="2"/>
  <c r="F49" i="2"/>
  <c r="F51" i="2"/>
  <c r="F53" i="2"/>
  <c r="F55" i="2"/>
  <c r="F58" i="2"/>
  <c r="F59" i="2"/>
  <c r="F62" i="2"/>
  <c r="F65" i="2"/>
  <c r="F67" i="2"/>
  <c r="F69" i="2"/>
  <c r="F71" i="2"/>
  <c r="F73" i="2"/>
  <c r="F76" i="2"/>
  <c r="F77" i="2"/>
  <c r="F78" i="2"/>
  <c r="F79" i="2"/>
  <c r="F80" i="2"/>
  <c r="F81" i="2"/>
  <c r="F82" i="2"/>
  <c r="F84" i="2"/>
  <c r="F85" i="2"/>
  <c r="F87" i="2"/>
  <c r="G13" i="2"/>
  <c r="F13" i="2" s="1"/>
  <c r="G15" i="2"/>
  <c r="F15" i="2" s="1"/>
  <c r="G19" i="2"/>
  <c r="F19" i="2" s="1"/>
  <c r="G22" i="2"/>
  <c r="F22" i="2" s="1"/>
  <c r="G24" i="2"/>
  <c r="F24" i="2" s="1"/>
  <c r="G26" i="2"/>
  <c r="F26" i="2" s="1"/>
  <c r="G28" i="2"/>
  <c r="F28" i="2" s="1"/>
  <c r="F30" i="2"/>
  <c r="G33" i="2"/>
  <c r="F33" i="2" s="1"/>
  <c r="G36" i="2"/>
  <c r="G35" i="2" s="1"/>
  <c r="F35" i="2" s="1"/>
  <c r="G39" i="2"/>
  <c r="G38" i="2" s="1"/>
  <c r="F38" i="2" s="1"/>
  <c r="G42" i="2"/>
  <c r="F42" i="2" s="1"/>
  <c r="G46" i="2"/>
  <c r="F46" i="2" s="1"/>
  <c r="G48" i="2"/>
  <c r="F48" i="2" s="1"/>
  <c r="G50" i="2"/>
  <c r="G52" i="2"/>
  <c r="F52" i="2" s="1"/>
  <c r="G54" i="2"/>
  <c r="F54" i="2" s="1"/>
  <c r="G57" i="2"/>
  <c r="F57" i="2" s="1"/>
  <c r="G61" i="2"/>
  <c r="G60" i="2" s="1"/>
  <c r="F60" i="2" s="1"/>
  <c r="G64" i="2"/>
  <c r="F64" i="2" s="1"/>
  <c r="G66" i="2"/>
  <c r="F66" i="2" s="1"/>
  <c r="G68" i="2"/>
  <c r="F68" i="2" s="1"/>
  <c r="G70" i="2"/>
  <c r="F70" i="2" s="1"/>
  <c r="G72" i="2"/>
  <c r="F72" i="2" s="1"/>
  <c r="G75" i="2"/>
  <c r="G74" i="2" s="1"/>
  <c r="F74" i="2" s="1"/>
  <c r="G86" i="2"/>
  <c r="G83" i="2" s="1"/>
  <c r="F83" i="2" s="1"/>
  <c r="D49" i="2"/>
  <c r="D21" i="2"/>
  <c r="D51" i="2"/>
  <c r="D59" i="2"/>
  <c r="H59" i="2" s="1"/>
  <c r="D62" i="2"/>
  <c r="D67" i="2"/>
  <c r="D69" i="2"/>
  <c r="D71" i="2"/>
  <c r="D73" i="2"/>
  <c r="D65" i="2"/>
  <c r="H73" i="2" l="1"/>
  <c r="F39" i="2"/>
  <c r="H65" i="2"/>
  <c r="H67" i="2"/>
  <c r="H51" i="2"/>
  <c r="F75" i="2"/>
  <c r="H71" i="2"/>
  <c r="H55" i="2"/>
  <c r="H49" i="2"/>
  <c r="G56" i="2"/>
  <c r="F56" i="2" s="1"/>
  <c r="F86" i="2"/>
  <c r="H62" i="2"/>
  <c r="H69" i="2"/>
  <c r="F61" i="2"/>
  <c r="F36" i="2"/>
  <c r="H21" i="2"/>
  <c r="H16" i="2"/>
  <c r="H53" i="2"/>
  <c r="G41" i="2"/>
  <c r="F50" i="2"/>
  <c r="G63" i="2"/>
  <c r="F63" i="2" s="1"/>
  <c r="G12" i="2"/>
  <c r="F12" i="2" s="1"/>
  <c r="E13" i="2"/>
  <c r="D13" i="2" s="1"/>
  <c r="H13" i="2" s="1"/>
  <c r="E15" i="2"/>
  <c r="D15" i="2" s="1"/>
  <c r="H15" i="2" s="1"/>
  <c r="E19" i="2"/>
  <c r="D19" i="2" s="1"/>
  <c r="H19" i="2" s="1"/>
  <c r="E22" i="2"/>
  <c r="D22" i="2" s="1"/>
  <c r="H22" i="2" s="1"/>
  <c r="E24" i="2"/>
  <c r="D24" i="2" s="1"/>
  <c r="H24" i="2" s="1"/>
  <c r="E26" i="2"/>
  <c r="D26" i="2" s="1"/>
  <c r="H26" i="2" s="1"/>
  <c r="E28" i="2"/>
  <c r="D30" i="2"/>
  <c r="H30" i="2" s="1"/>
  <c r="E33" i="2"/>
  <c r="D33" i="2" s="1"/>
  <c r="E36" i="2"/>
  <c r="D36" i="2" s="1"/>
  <c r="E39" i="2"/>
  <c r="D39" i="2" s="1"/>
  <c r="H39" i="2" s="1"/>
  <c r="E42" i="2"/>
  <c r="D42" i="2" s="1"/>
  <c r="H42" i="2" s="1"/>
  <c r="E46" i="2"/>
  <c r="D46" i="2" s="1"/>
  <c r="H46" i="2" s="1"/>
  <c r="E48" i="2"/>
  <c r="E50" i="2"/>
  <c r="D50" i="2" s="1"/>
  <c r="E52" i="2"/>
  <c r="E54" i="2"/>
  <c r="H54" i="2" s="1"/>
  <c r="E57" i="2"/>
  <c r="D57" i="2" s="1"/>
  <c r="H57" i="2" s="1"/>
  <c r="E61" i="2"/>
  <c r="D61" i="2" s="1"/>
  <c r="E64" i="2"/>
  <c r="D64" i="2" s="1"/>
  <c r="H64" i="2" s="1"/>
  <c r="E66" i="2"/>
  <c r="H66" i="2" s="1"/>
  <c r="E68" i="2"/>
  <c r="D68" i="2" s="1"/>
  <c r="H68" i="2" s="1"/>
  <c r="E70" i="2"/>
  <c r="D70" i="2" s="1"/>
  <c r="H70" i="2" s="1"/>
  <c r="E72" i="2"/>
  <c r="D72" i="2" s="1"/>
  <c r="H72" i="2" s="1"/>
  <c r="E75" i="2"/>
  <c r="D75" i="2" s="1"/>
  <c r="E86" i="2"/>
  <c r="D86" i="2" s="1"/>
  <c r="D48" i="2"/>
  <c r="H48" i="2" s="1"/>
  <c r="D76" i="2"/>
  <c r="H76" i="2" s="1"/>
  <c r="D14" i="2"/>
  <c r="H14" i="2" s="1"/>
  <c r="H17" i="2"/>
  <c r="D18" i="2"/>
  <c r="H18" i="2" s="1"/>
  <c r="D20" i="2"/>
  <c r="H20" i="2" s="1"/>
  <c r="D23" i="2"/>
  <c r="H23" i="2" s="1"/>
  <c r="D25" i="2"/>
  <c r="H25" i="2" s="1"/>
  <c r="D27" i="2"/>
  <c r="H27" i="2" s="1"/>
  <c r="H29" i="2"/>
  <c r="D31" i="2"/>
  <c r="H31" i="2" s="1"/>
  <c r="D32" i="2"/>
  <c r="H32" i="2" s="1"/>
  <c r="D34" i="2"/>
  <c r="H34" i="2" s="1"/>
  <c r="H37" i="2"/>
  <c r="D40" i="2"/>
  <c r="H40" i="2" s="1"/>
  <c r="D43" i="2"/>
  <c r="H43" i="2" s="1"/>
  <c r="D44" i="2"/>
  <c r="H44" i="2" s="1"/>
  <c r="D45" i="2"/>
  <c r="H45" i="2" s="1"/>
  <c r="D47" i="2"/>
  <c r="H47" i="2" s="1"/>
  <c r="D58" i="2"/>
  <c r="H58" i="2" s="1"/>
  <c r="D77" i="2"/>
  <c r="H77" i="2" s="1"/>
  <c r="D78" i="2"/>
  <c r="H78" i="2" s="1"/>
  <c r="D79" i="2"/>
  <c r="H79" i="2" s="1"/>
  <c r="D80" i="2"/>
  <c r="H80" i="2" s="1"/>
  <c r="D81" i="2"/>
  <c r="H81" i="2" s="1"/>
  <c r="D82" i="2"/>
  <c r="H82" i="2" s="1"/>
  <c r="D84" i="2"/>
  <c r="H84" i="2" s="1"/>
  <c r="D85" i="2"/>
  <c r="H85" i="2" s="1"/>
  <c r="D87" i="2"/>
  <c r="H87" i="2" s="1"/>
  <c r="D28" i="2" l="1"/>
  <c r="H28" i="2" s="1"/>
  <c r="D52" i="2"/>
  <c r="H52" i="2" s="1"/>
  <c r="F41" i="2"/>
  <c r="G88" i="2"/>
  <c r="F88" i="2" s="1"/>
  <c r="H61" i="2"/>
  <c r="H86" i="2"/>
  <c r="E35" i="2"/>
  <c r="D35" i="2" s="1"/>
  <c r="H35" i="2" s="1"/>
  <c r="E60" i="2"/>
  <c r="D60" i="2" s="1"/>
  <c r="H60" i="2" s="1"/>
  <c r="H36" i="2"/>
  <c r="E74" i="2"/>
  <c r="E38" i="2"/>
  <c r="D38" i="2" s="1"/>
  <c r="H38" i="2" s="1"/>
  <c r="E63" i="2"/>
  <c r="D63" i="2" s="1"/>
  <c r="H63" i="2" s="1"/>
  <c r="H75" i="2"/>
  <c r="D12" i="2"/>
  <c r="H12" i="2" s="1"/>
  <c r="H33" i="2"/>
  <c r="H50" i="2"/>
  <c r="E56" i="2"/>
  <c r="D56" i="2" s="1"/>
  <c r="H56" i="2" s="1"/>
  <c r="E83" i="2"/>
  <c r="D83" i="2" s="1"/>
  <c r="H83" i="2" s="1"/>
  <c r="E41" i="2"/>
  <c r="D41" i="2" s="1"/>
  <c r="E12" i="2"/>
  <c r="H41" i="2" l="1"/>
  <c r="D74" i="2"/>
  <c r="H74" i="2" s="1"/>
  <c r="D88" i="2" l="1"/>
  <c r="H88" i="2" s="1"/>
</calcChain>
</file>

<file path=xl/sharedStrings.xml><?xml version="1.0" encoding="utf-8"?>
<sst xmlns="http://schemas.openxmlformats.org/spreadsheetml/2006/main" count="235" uniqueCount="99">
  <si>
    <t>Ц.ст.</t>
  </si>
  <si>
    <t>Расх.</t>
  </si>
  <si>
    <t>000</t>
  </si>
  <si>
    <t>0100000000</t>
  </si>
  <si>
    <t xml:space="preserve">    Глава муниципального образования</t>
  </si>
  <si>
    <t>0100001010</t>
  </si>
  <si>
    <t xml:space="preserve">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</si>
  <si>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</si>
  <si>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Органы местного самоуправления (центральный аппарат)</t>
  </si>
  <si>
    <t>0100001030</t>
  </si>
  <si>
    <t xml:space="preserve">      Закупка товаров, работ и услуг для обеспечения государственных (муниципальных) нужд</t>
  </si>
  <si>
    <t>200</t>
  </si>
  <si>
    <t xml:space="preserve">      Иные бюджетные ассигнования</t>
  </si>
  <si>
    <t>800</t>
  </si>
  <si>
    <t xml:space="preserve">    Расходы на мероприятия хозяйственного обеспечения деятельности органов местного самоуправления</t>
  </si>
  <si>
    <t>0100001040</t>
  </si>
  <si>
    <t xml:space="preserve">    Взносы в ассоциацию</t>
  </si>
  <si>
    <t>0100002050</t>
  </si>
  <si>
    <t xml:space="preserve">    Резервный фонд администрации поселения</t>
  </si>
  <si>
    <t>0100007040</t>
  </si>
  <si>
    <t xml:space="preserve">    Ежемесячная доплата к пенсии муниципальным служащим</t>
  </si>
  <si>
    <t>0100008110</t>
  </si>
  <si>
    <t xml:space="preserve">      Социальное обеспечение и иные выплаты населению</t>
  </si>
  <si>
    <t>300</t>
  </si>
  <si>
    <t xml:space="preserve">    Осуществление первичного воинского учета на территориях, где отсутствуют военные комиссариаты</t>
  </si>
  <si>
    <t>0100051180</t>
  </si>
  <si>
    <t xml:space="preserve">    Условно утверждаемые расходы</t>
  </si>
  <si>
    <t>0100088000</t>
  </si>
  <si>
    <t xml:space="preserve">  Муниципальная программа "Управление муниципальным имуществом Нижнеивкинского городского поселения 2020-2024 гг"</t>
  </si>
  <si>
    <t>0200000000</t>
  </si>
  <si>
    <t xml:space="preserve">    Мероприятия по управлению, содержанию, и ремонту муниципального имущества</t>
  </si>
  <si>
    <t>0200001050</t>
  </si>
  <si>
    <t xml:space="preserve">  Муниципальная программа "Пожарная безопасность и защита населения и территорий Нижнеивкинского городского поселения от чрезвычайных ситуаций на 2020-2024 гг"</t>
  </si>
  <si>
    <t>0600000000</t>
  </si>
  <si>
    <t xml:space="preserve">    Мероприятия в области национальной безопасности и правоохранительной деятельности</t>
  </si>
  <si>
    <t>0600004010</t>
  </si>
  <si>
    <t xml:space="preserve">  Муниципальная програма "Развитие жилищно-коммунального хозяйства и благоустройства территории Нижнеивкинского городского поселения на 2020-2024 годы"</t>
  </si>
  <si>
    <t>0700000000</t>
  </si>
  <si>
    <t xml:space="preserve">    Мероприятия в области жилищного хозяйства</t>
  </si>
  <si>
    <t>0700004200</t>
  </si>
  <si>
    <t xml:space="preserve">    Мероприятия в области коммунального хозяйства</t>
  </si>
  <si>
    <t>0700004300</t>
  </si>
  <si>
    <t xml:space="preserve">    Уличное освещение</t>
  </si>
  <si>
    <t>0700004410</t>
  </si>
  <si>
    <t xml:space="preserve">    Организация и содержание мест захоронения</t>
  </si>
  <si>
    <t>0700004420</t>
  </si>
  <si>
    <t xml:space="preserve">    Прочие мероприятия по благоустройству городских округов и поселений</t>
  </si>
  <si>
    <t>0700004430</t>
  </si>
  <si>
    <t xml:space="preserve">    Инвестиционные программы и проекты развития общественной инфраструктуры муниципальных образований в Кировской области</t>
  </si>
  <si>
    <t xml:space="preserve">  Муниципальная программа "Организация культурного обслуживания населения в Нижнеивкинском городском поселении на 2020-2024 годах"</t>
  </si>
  <si>
    <t>0800000000</t>
  </si>
  <si>
    <t xml:space="preserve">    Библиотека-клуб</t>
  </si>
  <si>
    <t>0800002300</t>
  </si>
  <si>
    <t xml:space="preserve">  Муниципальная программа "Развитие физической культуры и спорта в Нижнеивкинском городском поселении 2020-2024 гг"</t>
  </si>
  <si>
    <t>1000000000</t>
  </si>
  <si>
    <t xml:space="preserve">    Мероприятия в области физической культуры и спорта</t>
  </si>
  <si>
    <t>1000004010</t>
  </si>
  <si>
    <t xml:space="preserve">  Муниципальная програма "Дорожное хозяйство и развитие сети муниципальных автомобильных дорог общего пользования на территории муниципального образования Нижнеивкинское городское поселение на 2019-2021 годы"</t>
  </si>
  <si>
    <t>1100000000</t>
  </si>
  <si>
    <t xml:space="preserve">    Содержание и ремонт автомобильных дорог общего пользования местного значения</t>
  </si>
  <si>
    <t>1100004110</t>
  </si>
  <si>
    <t xml:space="preserve">    Ремонт автомобильных дорог местного значения с твердым покрытием в границах городских населенных пунктах</t>
  </si>
  <si>
    <t xml:space="preserve">    Расходы на благоустройство дворовой территории по ул Курортная пгт. Нижнеивкино</t>
  </si>
  <si>
    <t xml:space="preserve">  Муниципальная программа "Охрана окружающей среды, воспроизводство и использование природных ресурсов на 2020-2021годы"</t>
  </si>
  <si>
    <t>1300000000</t>
  </si>
  <si>
    <t xml:space="preserve">    Реализация государственной программы Кировской области "Охрана окружающей среды, воспроизводство и использование природных ресурсов"</t>
  </si>
  <si>
    <t>13000L0650</t>
  </si>
  <si>
    <t xml:space="preserve">    Расходы на кап.ремонт гидроузла пгт Нижнеивкино</t>
  </si>
  <si>
    <t>13000R0650</t>
  </si>
  <si>
    <t xml:space="preserve">    Расходы на кап.ремонт гидроузла пгт Нижнеивкино за счет областной субсидии</t>
  </si>
  <si>
    <t>13000S0650</t>
  </si>
  <si>
    <t xml:space="preserve">    Обустройство площадок накопления твердых коммунальных отходов на территории Нижнеивкинского городского поселения</t>
  </si>
  <si>
    <t>1400015190</t>
  </si>
  <si>
    <t xml:space="preserve">    Обеспечение комплексного развития сельских территорий</t>
  </si>
  <si>
    <t>14000L5760</t>
  </si>
  <si>
    <t xml:space="preserve">Всего расходов:   </t>
  </si>
  <si>
    <t>Наименование показателя</t>
  </si>
  <si>
    <t xml:space="preserve">    Муниципальная программа «Обеспечение деятельности муниципального образования Нижнеивкинского городского поселения» по решению вопросов местного значения и переданных государственных полномочий» на 2020-2022 годы</t>
  </si>
  <si>
    <t>Ссофинансирование на  ремонт автомобильных дорог местного значения с твердым покрытием в границах городских населенных пунктах</t>
  </si>
  <si>
    <t>Приложение № 7</t>
  </si>
  <si>
    <t xml:space="preserve">к постановлению администрации </t>
  </si>
  <si>
    <t>Нижнеивкинского городского</t>
  </si>
  <si>
    <t xml:space="preserve">Поселения </t>
  </si>
  <si>
    <t xml:space="preserve">Перечень  </t>
  </si>
  <si>
    <t>Исполнено</t>
  </si>
  <si>
    <t>% Исполнения</t>
  </si>
  <si>
    <t>Сумма всего (тыс.руб.)       на 2021</t>
  </si>
  <si>
    <t>11000S5173</t>
  </si>
  <si>
    <t>11000S5174</t>
  </si>
  <si>
    <t xml:space="preserve">  Муниципальная программа "Формирование современной городской среды в 2021 год"</t>
  </si>
  <si>
    <t>110F255550</t>
  </si>
  <si>
    <t>№ 169 от 20.07.2021</t>
  </si>
  <si>
    <t>муниципальным программам, реализуемых за счет средств бюджета Нижнеивкинского городского поселения и распределения бюджетных ассигнований по ним за 2 квартал 2021 г.</t>
  </si>
  <si>
    <t xml:space="preserve">Мероприятия направленных на подготовку систем коммунальной инфраструктуры к работе в осенне-зимний период </t>
  </si>
  <si>
    <t xml:space="preserve"> Закупка товаров, работ и услуги по выполнению работ направленных на подготовку систем коммунальной инфраструктуры к работе в осенне-зимний период </t>
  </si>
  <si>
    <t xml:space="preserve">Софинансирование расходов направленных на подготовку систем коммунальной инфраструктуры к работе в осенне-зимний период </t>
  </si>
  <si>
    <t>70000S5490</t>
  </si>
  <si>
    <t xml:space="preserve"> </t>
  </si>
  <si>
    <t xml:space="preserve">            Создание и деятельность в муниципальных образованиях административной (ых) комисии (ий)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</si>
</sst>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_-* #,##0.0_р_._-;\-* #,##0.0_р_._-;_-* &quot;-&quot;??_р_._-;_-@_-"/>
    <numFmt numFmtId="166" formatCode="#,##0.0"/>
  </numFmts>
  <fonts count="16" x14ac:knownFonts="1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9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4" fillId="0" borderId="2">
      <alignment vertical="top" wrapText="1"/>
    </xf>
    <xf numFmtId="1" fontId="2" fillId="0" borderId="2">
      <alignment horizontal="center" vertical="top" shrinkToFit="1"/>
    </xf>
    <xf numFmtId="4" fontId="4" fillId="2" borderId="2">
      <alignment horizontal="right" vertical="top" shrinkToFit="1"/>
    </xf>
    <xf numFmtId="4" fontId="4" fillId="3" borderId="2">
      <alignment horizontal="right" vertical="top" shrinkToFit="1"/>
    </xf>
    <xf numFmtId="0" fontId="4" fillId="0" borderId="3">
      <alignment horizontal="right"/>
    </xf>
    <xf numFmtId="4" fontId="4" fillId="2" borderId="3">
      <alignment horizontal="right" vertical="top" shrinkToFit="1"/>
    </xf>
    <xf numFmtId="4" fontId="4" fillId="3" borderId="3">
      <alignment horizontal="right" vertical="top" shrinkToFit="1"/>
    </xf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horizontal="left" vertical="top" wrapText="1" indent="2"/>
    </xf>
    <xf numFmtId="0" fontId="2" fillId="4" borderId="1">
      <alignment horizontal="center"/>
    </xf>
    <xf numFmtId="4" fontId="4" fillId="0" borderId="2">
      <alignment horizontal="right" vertical="top" shrinkToFit="1"/>
    </xf>
    <xf numFmtId="4" fontId="2" fillId="0" borderId="2">
      <alignment horizontal="right" vertical="top" shrinkToFit="1"/>
    </xf>
    <xf numFmtId="164" fontId="5" fillId="0" borderId="0" applyFont="0" applyFill="0" applyBorder="0" applyAlignment="0" applyProtection="0"/>
    <xf numFmtId="0" fontId="12" fillId="0" borderId="1"/>
    <xf numFmtId="0" fontId="14" fillId="0" borderId="2">
      <alignment horizontal="center" vertical="center" wrapText="1"/>
    </xf>
    <xf numFmtId="0" fontId="15" fillId="0" borderId="2">
      <alignment vertical="top" wrapText="1"/>
    </xf>
  </cellStyleXfs>
  <cellXfs count="69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8" fillId="0" borderId="1" xfId="2" applyNumberFormat="1" applyFont="1" applyFill="1" applyProtection="1"/>
    <xf numFmtId="1" fontId="8" fillId="0" borderId="2" xfId="7" applyNumberFormat="1" applyFont="1" applyFill="1" applyProtection="1">
      <alignment horizontal="center" vertical="top" shrinkToFit="1"/>
    </xf>
    <xf numFmtId="0" fontId="9" fillId="0" borderId="0" xfId="0" applyFont="1" applyFill="1" applyProtection="1">
      <protection locked="0"/>
    </xf>
    <xf numFmtId="0" fontId="8" fillId="0" borderId="2" xfId="6" applyNumberFormat="1" applyFont="1" applyFill="1" applyAlignment="1" applyProtection="1">
      <alignment vertical="top" wrapText="1"/>
    </xf>
    <xf numFmtId="0" fontId="8" fillId="0" borderId="1" xfId="2" applyNumberFormat="1" applyFont="1" applyFill="1" applyAlignment="1" applyProtection="1">
      <alignment wrapText="1"/>
    </xf>
    <xf numFmtId="0" fontId="9" fillId="0" borderId="0" xfId="0" applyFont="1" applyFill="1" applyAlignment="1" applyProtection="1">
      <alignment wrapText="1"/>
      <protection locked="0"/>
    </xf>
    <xf numFmtId="0" fontId="8" fillId="0" borderId="9" xfId="6" applyNumberFormat="1" applyFont="1" applyFill="1" applyBorder="1" applyAlignment="1" applyProtection="1">
      <alignment vertical="top" wrapText="1"/>
    </xf>
    <xf numFmtId="1" fontId="8" fillId="0" borderId="9" xfId="7" applyNumberFormat="1" applyFont="1" applyFill="1" applyBorder="1" applyProtection="1">
      <alignment horizontal="center" vertical="top" shrinkToFit="1"/>
    </xf>
    <xf numFmtId="0" fontId="7" fillId="0" borderId="5" xfId="28" applyFont="1" applyFill="1" applyBorder="1">
      <alignment vertical="top" wrapText="1"/>
    </xf>
    <xf numFmtId="166" fontId="8" fillId="0" borderId="5" xfId="20" applyNumberFormat="1" applyFont="1" applyFill="1" applyBorder="1" applyAlignment="1">
      <alignment horizontal="center" vertical="top" shrinkToFit="1"/>
    </xf>
    <xf numFmtId="1" fontId="7" fillId="0" borderId="5" xfId="20" applyNumberFormat="1" applyFont="1" applyFill="1" applyBorder="1" applyAlignment="1">
      <alignment horizontal="center" vertical="top" shrinkToFit="1"/>
    </xf>
    <xf numFmtId="166" fontId="7" fillId="0" borderId="5" xfId="20" applyNumberFormat="1" applyFont="1" applyFill="1" applyBorder="1" applyAlignment="1">
      <alignment horizontal="center" vertical="top" shrinkToFit="1"/>
    </xf>
    <xf numFmtId="0" fontId="7" fillId="0" borderId="2" xfId="6" applyNumberFormat="1" applyFont="1" applyFill="1" applyAlignment="1" applyProtection="1">
      <alignment vertical="top" wrapText="1"/>
    </xf>
    <xf numFmtId="1" fontId="7" fillId="0" borderId="2" xfId="7" applyNumberFormat="1" applyFont="1" applyFill="1" applyProtection="1">
      <alignment horizontal="center" vertical="top" shrinkToFit="1"/>
    </xf>
    <xf numFmtId="0" fontId="8" fillId="0" borderId="6" xfId="6" applyNumberFormat="1" applyFont="1" applyFill="1" applyBorder="1" applyAlignment="1" applyProtection="1">
      <alignment vertical="top" wrapText="1"/>
    </xf>
    <xf numFmtId="1" fontId="8" fillId="0" borderId="6" xfId="7" applyNumberFormat="1" applyFont="1" applyFill="1" applyBorder="1" applyProtection="1">
      <alignment horizontal="center" vertical="top" shrinkToFit="1"/>
    </xf>
    <xf numFmtId="166" fontId="8" fillId="0" borderId="8" xfId="20" applyNumberFormat="1" applyFont="1" applyFill="1" applyBorder="1" applyAlignment="1">
      <alignment horizontal="center" vertical="top" shrinkToFit="1"/>
    </xf>
    <xf numFmtId="0" fontId="8" fillId="0" borderId="5" xfId="6" applyNumberFormat="1" applyFont="1" applyFill="1" applyBorder="1" applyAlignment="1" applyProtection="1">
      <alignment vertical="top" wrapText="1"/>
    </xf>
    <xf numFmtId="1" fontId="8" fillId="0" borderId="5" xfId="7" applyNumberFormat="1" applyFont="1" applyFill="1" applyBorder="1" applyProtection="1">
      <alignment horizontal="center" vertical="top" shrinkToFit="1"/>
    </xf>
    <xf numFmtId="166" fontId="7" fillId="0" borderId="5" xfId="10" applyNumberFormat="1" applyFont="1" applyFill="1" applyBorder="1" applyAlignment="1">
      <alignment horizontal="center"/>
    </xf>
    <xf numFmtId="49" fontId="8" fillId="0" borderId="2" xfId="7" applyNumberFormat="1" applyFont="1" applyFill="1" applyProtection="1">
      <alignment horizontal="center" vertical="top" shrinkToFit="1"/>
    </xf>
    <xf numFmtId="0" fontId="8" fillId="0" borderId="1" xfId="13" applyFont="1" applyFill="1">
      <alignment horizontal="left" wrapText="1"/>
    </xf>
    <xf numFmtId="49" fontId="13" fillId="0" borderId="1" xfId="26" applyNumberFormat="1" applyFont="1" applyAlignment="1">
      <alignment horizontal="center"/>
    </xf>
    <xf numFmtId="49" fontId="10" fillId="0" borderId="1" xfId="26" applyNumberFormat="1" applyFont="1" applyAlignment="1">
      <alignment horizontal="center" vertical="top" wrapText="1"/>
    </xf>
    <xf numFmtId="0" fontId="8" fillId="0" borderId="1" xfId="4" applyFont="1" applyFill="1">
      <alignment horizontal="right"/>
    </xf>
    <xf numFmtId="11" fontId="6" fillId="0" borderId="1" xfId="0" applyNumberFormat="1" applyFont="1" applyBorder="1" applyAlignment="1">
      <alignment wrapText="1"/>
    </xf>
    <xf numFmtId="49" fontId="11" fillId="0" borderId="1" xfId="0" applyNumberFormat="1" applyFont="1" applyBorder="1"/>
    <xf numFmtId="165" fontId="1" fillId="0" borderId="1" xfId="25" applyNumberFormat="1" applyFont="1" applyBorder="1"/>
    <xf numFmtId="49" fontId="0" fillId="0" borderId="1" xfId="0" applyNumberFormat="1" applyBorder="1"/>
    <xf numFmtId="165" fontId="1" fillId="6" borderId="1" xfId="25" applyNumberFormat="1" applyFont="1" applyFill="1" applyBorder="1"/>
    <xf numFmtId="49" fontId="13" fillId="6" borderId="1" xfId="26" applyNumberFormat="1" applyFont="1" applyFill="1" applyAlignment="1">
      <alignment horizontal="center"/>
    </xf>
    <xf numFmtId="49" fontId="10" fillId="6" borderId="1" xfId="26" applyNumberFormat="1" applyFont="1" applyFill="1" applyAlignment="1">
      <alignment horizontal="center" vertical="top" wrapText="1"/>
    </xf>
    <xf numFmtId="0" fontId="8" fillId="6" borderId="1" xfId="4" applyFont="1" applyFill="1">
      <alignment horizontal="right"/>
    </xf>
    <xf numFmtId="0" fontId="8" fillId="6" borderId="1" xfId="2" applyNumberFormat="1" applyFont="1" applyFill="1" applyProtection="1"/>
    <xf numFmtId="0" fontId="8" fillId="6" borderId="1" xfId="13" applyFont="1" applyFill="1">
      <alignment horizontal="left" wrapText="1"/>
    </xf>
    <xf numFmtId="0" fontId="9" fillId="6" borderId="0" xfId="0" applyFont="1" applyFill="1" applyProtection="1">
      <protection locked="0"/>
    </xf>
    <xf numFmtId="166" fontId="8" fillId="5" borderId="11" xfId="27" applyNumberFormat="1" applyFont="1" applyFill="1" applyBorder="1" applyAlignment="1">
      <alignment horizontal="center" vertical="top" wrapText="1"/>
    </xf>
    <xf numFmtId="166" fontId="8" fillId="6" borderId="11" xfId="27" applyNumberFormat="1" applyFont="1" applyFill="1" applyBorder="1" applyAlignment="1">
      <alignment horizontal="center" vertical="top" wrapText="1"/>
    </xf>
    <xf numFmtId="166" fontId="8" fillId="6" borderId="5" xfId="27" applyNumberFormat="1" applyFont="1" applyFill="1" applyBorder="1" applyAlignment="1">
      <alignment horizontal="center" vertical="top" wrapText="1"/>
    </xf>
    <xf numFmtId="166" fontId="8" fillId="5" borderId="13" xfId="8" applyNumberFormat="1" applyFont="1" applyFill="1" applyBorder="1" applyProtection="1">
      <alignment horizontal="right" vertical="top" shrinkToFit="1"/>
    </xf>
    <xf numFmtId="166" fontId="8" fillId="5" borderId="2" xfId="8" applyNumberFormat="1" applyFont="1" applyFill="1" applyProtection="1">
      <alignment horizontal="right" vertical="top" shrinkToFit="1"/>
    </xf>
    <xf numFmtId="166" fontId="8" fillId="5" borderId="10" xfId="8" applyNumberFormat="1" applyFont="1" applyFill="1" applyBorder="1" applyProtection="1">
      <alignment horizontal="right" vertical="top" shrinkToFit="1"/>
    </xf>
    <xf numFmtId="166" fontId="8" fillId="5" borderId="5" xfId="11" applyNumberFormat="1" applyFont="1" applyFill="1" applyBorder="1" applyProtection="1">
      <alignment horizontal="right" vertical="top" shrinkToFit="1"/>
    </xf>
    <xf numFmtId="0" fontId="8" fillId="0" borderId="8" xfId="27" applyFont="1" applyBorder="1" applyAlignment="1">
      <alignment horizontal="center" vertical="center" wrapText="1"/>
    </xf>
    <xf numFmtId="0" fontId="8" fillId="0" borderId="14" xfId="27" applyFont="1" applyBorder="1" applyAlignment="1">
      <alignment horizontal="center" vertical="center" wrapText="1"/>
    </xf>
    <xf numFmtId="0" fontId="8" fillId="6" borderId="8" xfId="27" applyFont="1" applyFill="1" applyBorder="1" applyAlignment="1">
      <alignment horizontal="center" vertical="center" wrapText="1"/>
    </xf>
    <xf numFmtId="0" fontId="8" fillId="6" borderId="14" xfId="27" applyFont="1" applyFill="1" applyBorder="1" applyAlignment="1">
      <alignment horizontal="center" vertical="center" wrapText="1"/>
    </xf>
    <xf numFmtId="4" fontId="8" fillId="0" borderId="1" xfId="13" applyNumberFormat="1" applyFont="1" applyFill="1" applyProtection="1">
      <alignment horizontal="left" wrapText="1"/>
    </xf>
    <xf numFmtId="0" fontId="8" fillId="0" borderId="1" xfId="13" applyFont="1" applyFill="1">
      <alignment horizontal="left" wrapText="1"/>
    </xf>
    <xf numFmtId="0" fontId="8" fillId="0" borderId="2" xfId="5" applyFont="1">
      <alignment horizontal="center" vertical="center" wrapText="1"/>
    </xf>
    <xf numFmtId="0" fontId="8" fillId="0" borderId="6" xfId="5" applyFont="1" applyBorder="1">
      <alignment horizontal="center" vertical="center" wrapText="1"/>
    </xf>
    <xf numFmtId="0" fontId="8" fillId="0" borderId="3" xfId="12" applyNumberFormat="1" applyFont="1" applyFill="1" applyAlignment="1">
      <alignment horizontal="center" vertical="center" wrapText="1"/>
    </xf>
    <xf numFmtId="4" fontId="8" fillId="0" borderId="3" xfId="12" applyFont="1" applyFill="1" applyAlignment="1">
      <alignment horizontal="center" vertical="center" wrapText="1"/>
    </xf>
    <xf numFmtId="0" fontId="8" fillId="0" borderId="4" xfId="3" applyFont="1" applyBorder="1" applyAlignment="1">
      <alignment horizontal="center" vertical="center" wrapText="1"/>
    </xf>
    <xf numFmtId="0" fontId="8" fillId="0" borderId="7" xfId="3" applyFont="1" applyBorder="1" applyAlignment="1">
      <alignment horizontal="center" vertical="center" wrapText="1"/>
    </xf>
    <xf numFmtId="0" fontId="8" fillId="0" borderId="11" xfId="27" applyFont="1" applyBorder="1">
      <alignment horizontal="center" vertical="center" wrapText="1"/>
    </xf>
    <xf numFmtId="0" fontId="8" fillId="0" borderId="12" xfId="27" applyFont="1" applyBorder="1">
      <alignment horizontal="center" vertical="center" wrapText="1"/>
    </xf>
    <xf numFmtId="0" fontId="8" fillId="0" borderId="5" xfId="27" applyFont="1" applyBorder="1">
      <alignment horizontal="center" vertical="center" wrapText="1"/>
    </xf>
    <xf numFmtId="0" fontId="8" fillId="0" borderId="8" xfId="27" applyFont="1" applyBorder="1">
      <alignment horizontal="center" vertical="center" wrapText="1"/>
    </xf>
    <xf numFmtId="0" fontId="8" fillId="0" borderId="1" xfId="4" applyNumberFormat="1" applyFont="1" applyFill="1" applyProtection="1">
      <alignment horizontal="right"/>
    </xf>
    <xf numFmtId="0" fontId="8" fillId="0" borderId="1" xfId="4" applyFont="1" applyFill="1">
      <alignment horizontal="right"/>
    </xf>
    <xf numFmtId="166" fontId="7" fillId="0" borderId="5" xfId="10" applyNumberFormat="1" applyFont="1" applyFill="1" applyBorder="1" applyAlignment="1" applyProtection="1">
      <alignment horizontal="left"/>
    </xf>
    <xf numFmtId="166" fontId="7" fillId="0" borderId="5" xfId="10" applyNumberFormat="1" applyFont="1" applyFill="1" applyBorder="1" applyAlignment="1">
      <alignment horizontal="left"/>
    </xf>
    <xf numFmtId="49" fontId="13" fillId="0" borderId="1" xfId="26" applyNumberFormat="1" applyFont="1" applyAlignment="1">
      <alignment horizontal="center"/>
    </xf>
    <xf numFmtId="49" fontId="10" fillId="0" borderId="1" xfId="26" applyNumberFormat="1" applyFont="1" applyAlignment="1">
      <alignment horizontal="center" vertical="top" wrapText="1"/>
    </xf>
    <xf numFmtId="0" fontId="7" fillId="0" borderId="4" xfId="28" applyNumberFormat="1" applyFont="1" applyFill="1" applyBorder="1" applyAlignment="1" applyProtection="1">
      <alignment horizontal="left" vertical="top" wrapText="1"/>
    </xf>
  </cellXfs>
  <cellStyles count="29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xl42" xfId="27"/>
    <cellStyle name="xl60" xfId="28"/>
    <cellStyle name="Обычный" xfId="0" builtinId="0"/>
    <cellStyle name="Обычный 2" xfId="26"/>
    <cellStyle name="Финансовый" xfId="25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0"/>
  <sheetViews>
    <sheetView showGridLines="0" tabSelected="1" topLeftCell="A4" zoomScaleSheetLayoutView="100" workbookViewId="0">
      <selection activeCell="E87" sqref="E87"/>
    </sheetView>
  </sheetViews>
  <sheetFormatPr defaultColWidth="9.109375" defaultRowHeight="15.6" outlineLevelRow="2" x14ac:dyDescent="0.3"/>
  <cols>
    <col min="1" max="1" width="65.5546875" style="8" customWidth="1"/>
    <col min="2" max="2" width="10.6640625" style="5" customWidth="1"/>
    <col min="3" max="3" width="7.6640625" style="5" customWidth="1"/>
    <col min="4" max="4" width="16" style="5" customWidth="1"/>
    <col min="5" max="5" width="16.88671875" style="5" customWidth="1"/>
    <col min="6" max="6" width="13.5546875" style="38" customWidth="1"/>
    <col min="7" max="7" width="14.88671875" style="5" hidden="1" customWidth="1"/>
    <col min="8" max="8" width="13.5546875" style="38" customWidth="1"/>
    <col min="9" max="9" width="9.109375" style="1" customWidth="1"/>
    <col min="10" max="16384" width="9.109375" style="1"/>
  </cols>
  <sheetData>
    <row r="1" spans="1:9" x14ac:dyDescent="0.3">
      <c r="A1" s="28"/>
      <c r="B1" s="29" t="s">
        <v>79</v>
      </c>
      <c r="C1" s="29"/>
      <c r="D1" s="30"/>
      <c r="E1" s="30"/>
      <c r="F1" s="32"/>
      <c r="G1" s="30"/>
      <c r="H1" s="32"/>
      <c r="I1" s="30"/>
    </row>
    <row r="2" spans="1:9" x14ac:dyDescent="0.3">
      <c r="A2" s="28"/>
      <c r="B2" s="29" t="s">
        <v>80</v>
      </c>
      <c r="C2" s="29"/>
      <c r="D2" s="30"/>
      <c r="E2" s="30"/>
      <c r="F2" s="32"/>
      <c r="G2" s="30"/>
      <c r="H2" s="32"/>
      <c r="I2" s="30"/>
    </row>
    <row r="3" spans="1:9" x14ac:dyDescent="0.3">
      <c r="A3" s="28"/>
      <c r="B3" s="29" t="s">
        <v>81</v>
      </c>
      <c r="C3" s="29"/>
      <c r="D3" s="30"/>
      <c r="E3" s="30"/>
      <c r="F3" s="32"/>
      <c r="G3" s="30"/>
      <c r="H3" s="32"/>
      <c r="I3" s="30"/>
    </row>
    <row r="4" spans="1:9" x14ac:dyDescent="0.3">
      <c r="A4" s="28"/>
      <c r="B4" s="29" t="s">
        <v>82</v>
      </c>
      <c r="C4" s="29"/>
      <c r="D4" s="30"/>
      <c r="E4" s="30"/>
      <c r="F4" s="32"/>
      <c r="G4" s="30"/>
      <c r="H4" s="32"/>
      <c r="I4" s="30"/>
    </row>
    <row r="5" spans="1:9" ht="14.4" x14ac:dyDescent="0.3">
      <c r="A5" s="28"/>
      <c r="B5" s="31" t="s">
        <v>91</v>
      </c>
      <c r="C5" s="31"/>
      <c r="D5" s="30"/>
      <c r="E5" s="30"/>
      <c r="F5" s="32"/>
      <c r="G5" s="30"/>
      <c r="H5" s="32"/>
      <c r="I5" s="30"/>
    </row>
    <row r="6" spans="1:9" ht="17.399999999999999" x14ac:dyDescent="0.3">
      <c r="A6" s="66" t="s">
        <v>83</v>
      </c>
      <c r="B6" s="66"/>
      <c r="C6" s="66"/>
      <c r="D6" s="66"/>
      <c r="E6" s="25"/>
      <c r="F6" s="33"/>
      <c r="G6" s="25"/>
      <c r="H6" s="33"/>
      <c r="I6" s="25"/>
    </row>
    <row r="7" spans="1:9" ht="15.75" customHeight="1" x14ac:dyDescent="0.3">
      <c r="A7" s="67" t="s">
        <v>92</v>
      </c>
      <c r="B7" s="67"/>
      <c r="C7" s="67"/>
      <c r="D7" s="67"/>
      <c r="E7" s="26"/>
      <c r="F7" s="34"/>
      <c r="G7" s="26"/>
      <c r="H7" s="34"/>
      <c r="I7" s="26"/>
    </row>
    <row r="8" spans="1:9" ht="27" customHeight="1" x14ac:dyDescent="0.3">
      <c r="A8" s="67"/>
      <c r="B8" s="67"/>
      <c r="C8" s="67"/>
      <c r="D8" s="67"/>
      <c r="E8" s="26"/>
      <c r="F8" s="34"/>
      <c r="G8" s="26"/>
      <c r="H8" s="34"/>
      <c r="I8" s="26"/>
    </row>
    <row r="9" spans="1:9" ht="12" customHeight="1" x14ac:dyDescent="0.3">
      <c r="A9" s="62"/>
      <c r="B9" s="63"/>
      <c r="C9" s="63"/>
      <c r="D9" s="63"/>
      <c r="E9" s="63"/>
      <c r="F9" s="35"/>
      <c r="G9" s="27"/>
      <c r="H9" s="35"/>
      <c r="I9" s="2"/>
    </row>
    <row r="10" spans="1:9" ht="42.75" customHeight="1" x14ac:dyDescent="0.3">
      <c r="A10" s="52" t="s">
        <v>76</v>
      </c>
      <c r="B10" s="54" t="s">
        <v>0</v>
      </c>
      <c r="C10" s="56" t="s">
        <v>1</v>
      </c>
      <c r="D10" s="60" t="s">
        <v>86</v>
      </c>
      <c r="E10" s="58" t="s">
        <v>86</v>
      </c>
      <c r="F10" s="48" t="s">
        <v>84</v>
      </c>
      <c r="G10" s="46"/>
      <c r="H10" s="48" t="s">
        <v>85</v>
      </c>
      <c r="I10" s="2"/>
    </row>
    <row r="11" spans="1:9" ht="15.75" customHeight="1" x14ac:dyDescent="0.3">
      <c r="A11" s="53"/>
      <c r="B11" s="55"/>
      <c r="C11" s="57"/>
      <c r="D11" s="61"/>
      <c r="E11" s="59"/>
      <c r="F11" s="49"/>
      <c r="G11" s="47"/>
      <c r="H11" s="49"/>
      <c r="I11" s="2"/>
    </row>
    <row r="12" spans="1:9" ht="78" x14ac:dyDescent="0.3">
      <c r="A12" s="11" t="s">
        <v>77</v>
      </c>
      <c r="B12" s="13" t="s">
        <v>3</v>
      </c>
      <c r="C12" s="13" t="s">
        <v>2</v>
      </c>
      <c r="D12" s="14">
        <f>D13+D15+D19+D24+D26+D30+D33+D22+D28</f>
        <v>4655.4686600000005</v>
      </c>
      <c r="E12" s="39">
        <f>E13+E15+E19+E22+E24+E26+E28+E30+E33</f>
        <v>4655468.66</v>
      </c>
      <c r="F12" s="40">
        <f>G12/1000</f>
        <v>797.79962999999998</v>
      </c>
      <c r="G12" s="39">
        <f>G13+G15+G19+G22+G24+G26+G28+G30+G33</f>
        <v>797799.63</v>
      </c>
      <c r="H12" s="41">
        <f>F12/D12*100</f>
        <v>17.136827423084831</v>
      </c>
      <c r="I12" s="2"/>
    </row>
    <row r="13" spans="1:9" outlineLevel="1" x14ac:dyDescent="0.3">
      <c r="A13" s="9" t="s">
        <v>4</v>
      </c>
      <c r="B13" s="10" t="s">
        <v>5</v>
      </c>
      <c r="C13" s="10" t="s">
        <v>2</v>
      </c>
      <c r="D13" s="12">
        <f>E13/1000</f>
        <v>648.90539000000001</v>
      </c>
      <c r="E13" s="42">
        <f>E14</f>
        <v>648905.39</v>
      </c>
      <c r="F13" s="40">
        <f t="shared" ref="F13:F76" si="0">G13/1000</f>
        <v>122.12284</v>
      </c>
      <c r="G13" s="42">
        <f t="shared" ref="G13" si="1">G14</f>
        <v>122122.84</v>
      </c>
      <c r="H13" s="41">
        <f t="shared" ref="H13:H76" si="2">F13/D13*100</f>
        <v>18.819822100722572</v>
      </c>
      <c r="I13" s="2"/>
    </row>
    <row r="14" spans="1:9" ht="62.4" outlineLevel="2" x14ac:dyDescent="0.3">
      <c r="A14" s="6" t="s">
        <v>6</v>
      </c>
      <c r="B14" s="4" t="s">
        <v>5</v>
      </c>
      <c r="C14" s="4" t="s">
        <v>7</v>
      </c>
      <c r="D14" s="12">
        <f t="shared" ref="D14:D58" si="3">E14/1000</f>
        <v>648.90539000000001</v>
      </c>
      <c r="E14" s="43">
        <v>648905.39</v>
      </c>
      <c r="F14" s="40">
        <f t="shared" si="0"/>
        <v>122.12284</v>
      </c>
      <c r="G14" s="43">
        <v>122122.84</v>
      </c>
      <c r="H14" s="41">
        <f t="shared" si="2"/>
        <v>18.819822100722572</v>
      </c>
      <c r="I14" s="2"/>
    </row>
    <row r="15" spans="1:9" outlineLevel="1" x14ac:dyDescent="0.3">
      <c r="A15" s="6" t="s">
        <v>8</v>
      </c>
      <c r="B15" s="4" t="s">
        <v>9</v>
      </c>
      <c r="C15" s="4" t="s">
        <v>2</v>
      </c>
      <c r="D15" s="12">
        <f>E15/1000</f>
        <v>2224.1322300000002</v>
      </c>
      <c r="E15" s="43">
        <f>E16+E17+E18</f>
        <v>2224132.23</v>
      </c>
      <c r="F15" s="40">
        <f t="shared" si="0"/>
        <v>393.61682000000002</v>
      </c>
      <c r="G15" s="43">
        <f t="shared" ref="G15" si="4">G16+G17+G18</f>
        <v>393616.82</v>
      </c>
      <c r="H15" s="41">
        <f t="shared" si="2"/>
        <v>17.697545797445684</v>
      </c>
      <c r="I15" s="2"/>
    </row>
    <row r="16" spans="1:9" ht="62.4" outlineLevel="2" x14ac:dyDescent="0.3">
      <c r="A16" s="6" t="s">
        <v>6</v>
      </c>
      <c r="B16" s="4" t="s">
        <v>9</v>
      </c>
      <c r="C16" s="4" t="s">
        <v>7</v>
      </c>
      <c r="D16" s="12">
        <f>E16/1000</f>
        <v>1703.6640300000001</v>
      </c>
      <c r="E16" s="43">
        <v>1703664.03</v>
      </c>
      <c r="F16" s="40">
        <f t="shared" si="0"/>
        <v>255.97728000000001</v>
      </c>
      <c r="G16" s="43">
        <v>255977.28</v>
      </c>
      <c r="H16" s="41">
        <f t="shared" si="2"/>
        <v>15.025103276964765</v>
      </c>
      <c r="I16" s="2"/>
    </row>
    <row r="17" spans="1:9" ht="31.2" outlineLevel="2" x14ac:dyDescent="0.3">
      <c r="A17" s="6" t="s">
        <v>10</v>
      </c>
      <c r="B17" s="4" t="s">
        <v>9</v>
      </c>
      <c r="C17" s="4" t="s">
        <v>11</v>
      </c>
      <c r="D17" s="12">
        <f t="shared" si="3"/>
        <v>442.46820000000002</v>
      </c>
      <c r="E17" s="43">
        <v>442468.2</v>
      </c>
      <c r="F17" s="40">
        <f t="shared" si="0"/>
        <v>118.95653999999999</v>
      </c>
      <c r="G17" s="43">
        <v>118956.54</v>
      </c>
      <c r="H17" s="41">
        <f t="shared" si="2"/>
        <v>26.884765956061923</v>
      </c>
      <c r="I17" s="2"/>
    </row>
    <row r="18" spans="1:9" outlineLevel="2" x14ac:dyDescent="0.3">
      <c r="A18" s="6" t="s">
        <v>12</v>
      </c>
      <c r="B18" s="4" t="s">
        <v>9</v>
      </c>
      <c r="C18" s="4" t="s">
        <v>13</v>
      </c>
      <c r="D18" s="12">
        <f t="shared" si="3"/>
        <v>78</v>
      </c>
      <c r="E18" s="43">
        <v>78000</v>
      </c>
      <c r="F18" s="40">
        <f t="shared" si="0"/>
        <v>18.683</v>
      </c>
      <c r="G18" s="43">
        <v>18683</v>
      </c>
      <c r="H18" s="41">
        <f t="shared" si="2"/>
        <v>23.952564102564104</v>
      </c>
      <c r="I18" s="2"/>
    </row>
    <row r="19" spans="1:9" ht="31.2" outlineLevel="1" x14ac:dyDescent="0.3">
      <c r="A19" s="6" t="s">
        <v>14</v>
      </c>
      <c r="B19" s="4" t="s">
        <v>15</v>
      </c>
      <c r="C19" s="4" t="s">
        <v>2</v>
      </c>
      <c r="D19" s="12">
        <f>E19/1000</f>
        <v>1460.54304</v>
      </c>
      <c r="E19" s="43">
        <f>E20+E21</f>
        <v>1460543.04</v>
      </c>
      <c r="F19" s="40">
        <f t="shared" si="0"/>
        <v>231.68504999999999</v>
      </c>
      <c r="G19" s="43">
        <f t="shared" ref="G19" si="5">G20+G21</f>
        <v>231685.05</v>
      </c>
      <c r="H19" s="41">
        <f t="shared" si="2"/>
        <v>15.862938897028325</v>
      </c>
      <c r="I19" s="2"/>
    </row>
    <row r="20" spans="1:9" ht="62.4" outlineLevel="2" x14ac:dyDescent="0.3">
      <c r="A20" s="6" t="s">
        <v>6</v>
      </c>
      <c r="B20" s="4" t="s">
        <v>15</v>
      </c>
      <c r="C20" s="4" t="s">
        <v>7</v>
      </c>
      <c r="D20" s="12">
        <f t="shared" si="3"/>
        <v>1264.59304</v>
      </c>
      <c r="E20" s="43">
        <v>1264593.04</v>
      </c>
      <c r="F20" s="40">
        <f t="shared" si="0"/>
        <v>167.98853</v>
      </c>
      <c r="G20" s="43">
        <v>167988.53</v>
      </c>
      <c r="H20" s="41">
        <f t="shared" si="2"/>
        <v>13.28399925402088</v>
      </c>
      <c r="I20" s="2"/>
    </row>
    <row r="21" spans="1:9" ht="31.2" outlineLevel="2" x14ac:dyDescent="0.3">
      <c r="A21" s="6" t="s">
        <v>10</v>
      </c>
      <c r="B21" s="4" t="s">
        <v>15</v>
      </c>
      <c r="C21" s="4" t="s">
        <v>11</v>
      </c>
      <c r="D21" s="12">
        <f>E21/1000</f>
        <v>195.95</v>
      </c>
      <c r="E21" s="43">
        <v>195950</v>
      </c>
      <c r="F21" s="40">
        <f t="shared" si="0"/>
        <v>63.69652</v>
      </c>
      <c r="G21" s="43">
        <v>63696.52</v>
      </c>
      <c r="H21" s="41">
        <f t="shared" si="2"/>
        <v>32.506516968614449</v>
      </c>
      <c r="I21" s="2"/>
    </row>
    <row r="22" spans="1:9" outlineLevel="1" x14ac:dyDescent="0.3">
      <c r="A22" s="6" t="s">
        <v>16</v>
      </c>
      <c r="B22" s="4" t="s">
        <v>17</v>
      </c>
      <c r="C22" s="4" t="s">
        <v>2</v>
      </c>
      <c r="D22" s="12">
        <f>E22/1000</f>
        <v>8.8800000000000008</v>
      </c>
      <c r="E22" s="43">
        <f>E23</f>
        <v>8880</v>
      </c>
      <c r="F22" s="40">
        <f t="shared" si="0"/>
        <v>0</v>
      </c>
      <c r="G22" s="43">
        <f t="shared" ref="G22" si="6">G23</f>
        <v>0</v>
      </c>
      <c r="H22" s="41">
        <f t="shared" si="2"/>
        <v>0</v>
      </c>
      <c r="I22" s="2"/>
    </row>
    <row r="23" spans="1:9" outlineLevel="2" x14ac:dyDescent="0.3">
      <c r="A23" s="6" t="s">
        <v>12</v>
      </c>
      <c r="B23" s="4" t="s">
        <v>17</v>
      </c>
      <c r="C23" s="4" t="s">
        <v>13</v>
      </c>
      <c r="D23" s="12">
        <f t="shared" si="3"/>
        <v>8.8800000000000008</v>
      </c>
      <c r="E23" s="43">
        <v>8880</v>
      </c>
      <c r="F23" s="40">
        <f t="shared" si="0"/>
        <v>0</v>
      </c>
      <c r="G23" s="43">
        <v>0</v>
      </c>
      <c r="H23" s="41">
        <f t="shared" si="2"/>
        <v>0</v>
      </c>
      <c r="I23" s="2"/>
    </row>
    <row r="24" spans="1:9" outlineLevel="1" x14ac:dyDescent="0.3">
      <c r="A24" s="6" t="s">
        <v>18</v>
      </c>
      <c r="B24" s="4" t="s">
        <v>19</v>
      </c>
      <c r="C24" s="4" t="s">
        <v>2</v>
      </c>
      <c r="D24" s="12">
        <f>E24/1000</f>
        <v>10</v>
      </c>
      <c r="E24" s="43">
        <f>E25</f>
        <v>10000</v>
      </c>
      <c r="F24" s="40">
        <f t="shared" si="0"/>
        <v>0</v>
      </c>
      <c r="G24" s="43">
        <f t="shared" ref="G24" si="7">G25</f>
        <v>0</v>
      </c>
      <c r="H24" s="41">
        <f t="shared" si="2"/>
        <v>0</v>
      </c>
      <c r="I24" s="2"/>
    </row>
    <row r="25" spans="1:9" outlineLevel="2" x14ac:dyDescent="0.3">
      <c r="A25" s="6" t="s">
        <v>12</v>
      </c>
      <c r="B25" s="4" t="s">
        <v>19</v>
      </c>
      <c r="C25" s="4" t="s">
        <v>13</v>
      </c>
      <c r="D25" s="12">
        <f t="shared" si="3"/>
        <v>10</v>
      </c>
      <c r="E25" s="43">
        <v>10000</v>
      </c>
      <c r="F25" s="40">
        <f t="shared" si="0"/>
        <v>0</v>
      </c>
      <c r="G25" s="43">
        <v>0</v>
      </c>
      <c r="H25" s="41">
        <f t="shared" si="2"/>
        <v>0</v>
      </c>
      <c r="I25" s="2"/>
    </row>
    <row r="26" spans="1:9" outlineLevel="1" x14ac:dyDescent="0.3">
      <c r="A26" s="6" t="s">
        <v>20</v>
      </c>
      <c r="B26" s="4" t="s">
        <v>21</v>
      </c>
      <c r="C26" s="4" t="s">
        <v>2</v>
      </c>
      <c r="D26" s="12">
        <f>E26/1000</f>
        <v>42.408000000000001</v>
      </c>
      <c r="E26" s="43">
        <f>E27</f>
        <v>42408</v>
      </c>
      <c r="F26" s="40">
        <f t="shared" si="0"/>
        <v>7.0679999999999996</v>
      </c>
      <c r="G26" s="43">
        <f t="shared" ref="G26" si="8">G27</f>
        <v>7068</v>
      </c>
      <c r="H26" s="41">
        <f t="shared" si="2"/>
        <v>16.666666666666664</v>
      </c>
      <c r="I26" s="2"/>
    </row>
    <row r="27" spans="1:9" outlineLevel="2" x14ac:dyDescent="0.3">
      <c r="A27" s="6" t="s">
        <v>22</v>
      </c>
      <c r="B27" s="4" t="s">
        <v>21</v>
      </c>
      <c r="C27" s="4" t="s">
        <v>23</v>
      </c>
      <c r="D27" s="12">
        <f t="shared" si="3"/>
        <v>42.408000000000001</v>
      </c>
      <c r="E27" s="43">
        <v>42408</v>
      </c>
      <c r="F27" s="40">
        <f t="shared" si="0"/>
        <v>7.0679999999999996</v>
      </c>
      <c r="G27" s="43">
        <v>7068</v>
      </c>
      <c r="H27" s="41">
        <f t="shared" si="2"/>
        <v>16.666666666666664</v>
      </c>
      <c r="I27" s="2"/>
    </row>
    <row r="28" spans="1:9" ht="31.2" outlineLevel="1" x14ac:dyDescent="0.3">
      <c r="A28" s="68" t="s">
        <v>98</v>
      </c>
      <c r="B28" s="4">
        <v>100016050</v>
      </c>
      <c r="C28" s="4" t="s">
        <v>2</v>
      </c>
      <c r="D28" s="12">
        <f t="shared" si="3"/>
        <v>0.1</v>
      </c>
      <c r="E28" s="43">
        <f>E29</f>
        <v>100</v>
      </c>
      <c r="F28" s="40">
        <f t="shared" si="0"/>
        <v>0</v>
      </c>
      <c r="G28" s="43">
        <f t="shared" ref="G28" si="9">G29</f>
        <v>0</v>
      </c>
      <c r="H28" s="41">
        <f t="shared" si="2"/>
        <v>0</v>
      </c>
      <c r="I28" s="2"/>
    </row>
    <row r="29" spans="1:9" ht="31.2" outlineLevel="2" x14ac:dyDescent="0.3">
      <c r="A29" s="6" t="s">
        <v>10</v>
      </c>
      <c r="B29" s="4">
        <v>100016050</v>
      </c>
      <c r="C29" s="4" t="s">
        <v>11</v>
      </c>
      <c r="D29" s="12">
        <f t="shared" si="3"/>
        <v>0.1</v>
      </c>
      <c r="E29" s="43">
        <v>100</v>
      </c>
      <c r="F29" s="40">
        <f t="shared" si="0"/>
        <v>0</v>
      </c>
      <c r="G29" s="43">
        <v>0</v>
      </c>
      <c r="H29" s="41">
        <f t="shared" si="2"/>
        <v>0</v>
      </c>
      <c r="I29" s="2"/>
    </row>
    <row r="30" spans="1:9" ht="31.2" outlineLevel="1" x14ac:dyDescent="0.3">
      <c r="A30" s="6" t="s">
        <v>24</v>
      </c>
      <c r="B30" s="4" t="s">
        <v>25</v>
      </c>
      <c r="C30" s="4" t="s">
        <v>2</v>
      </c>
      <c r="D30" s="12">
        <f>E30/1000</f>
        <v>260.5</v>
      </c>
      <c r="E30" s="43">
        <f>E31+E32</f>
        <v>260500</v>
      </c>
      <c r="F30" s="40">
        <f t="shared" si="0"/>
        <v>43.306919999999998</v>
      </c>
      <c r="G30" s="43">
        <f>G31+G32</f>
        <v>43306.92</v>
      </c>
      <c r="H30" s="41">
        <f t="shared" si="2"/>
        <v>16.624537428023032</v>
      </c>
      <c r="I30" s="2"/>
    </row>
    <row r="31" spans="1:9" ht="62.4" outlineLevel="2" x14ac:dyDescent="0.3">
      <c r="A31" s="6" t="s">
        <v>6</v>
      </c>
      <c r="B31" s="4" t="s">
        <v>25</v>
      </c>
      <c r="C31" s="4" t="s">
        <v>7</v>
      </c>
      <c r="D31" s="12">
        <f t="shared" si="3"/>
        <v>251.40321</v>
      </c>
      <c r="E31" s="43">
        <v>251403.21</v>
      </c>
      <c r="F31" s="40">
        <f t="shared" si="0"/>
        <v>43.306919999999998</v>
      </c>
      <c r="G31" s="43">
        <v>43306.92</v>
      </c>
      <c r="H31" s="41">
        <f t="shared" si="2"/>
        <v>17.226080764839875</v>
      </c>
      <c r="I31" s="2"/>
    </row>
    <row r="32" spans="1:9" ht="31.2" outlineLevel="2" x14ac:dyDescent="0.3">
      <c r="A32" s="6" t="s">
        <v>10</v>
      </c>
      <c r="B32" s="4" t="s">
        <v>25</v>
      </c>
      <c r="C32" s="4" t="s">
        <v>11</v>
      </c>
      <c r="D32" s="12">
        <f t="shared" si="3"/>
        <v>9.0967900000000004</v>
      </c>
      <c r="E32" s="43">
        <v>9096.7900000000009</v>
      </c>
      <c r="F32" s="40">
        <f t="shared" si="0"/>
        <v>0</v>
      </c>
      <c r="G32" s="43">
        <v>0</v>
      </c>
      <c r="H32" s="41">
        <f t="shared" si="2"/>
        <v>0</v>
      </c>
      <c r="I32" s="2"/>
    </row>
    <row r="33" spans="1:9" outlineLevel="1" x14ac:dyDescent="0.3">
      <c r="A33" s="6" t="s">
        <v>26</v>
      </c>
      <c r="B33" s="4" t="s">
        <v>27</v>
      </c>
      <c r="C33" s="4" t="s">
        <v>2</v>
      </c>
      <c r="D33" s="12">
        <f t="shared" si="3"/>
        <v>0</v>
      </c>
      <c r="E33" s="43">
        <f>E34</f>
        <v>0</v>
      </c>
      <c r="F33" s="40">
        <f t="shared" si="0"/>
        <v>0</v>
      </c>
      <c r="G33" s="43">
        <f t="shared" ref="G33" si="10">G34</f>
        <v>0</v>
      </c>
      <c r="H33" s="41" t="e">
        <f t="shared" si="2"/>
        <v>#DIV/0!</v>
      </c>
      <c r="I33" s="2"/>
    </row>
    <row r="34" spans="1:9" outlineLevel="2" x14ac:dyDescent="0.3">
      <c r="A34" s="6" t="s">
        <v>12</v>
      </c>
      <c r="B34" s="4" t="s">
        <v>27</v>
      </c>
      <c r="C34" s="4" t="s">
        <v>13</v>
      </c>
      <c r="D34" s="12">
        <f t="shared" si="3"/>
        <v>0</v>
      </c>
      <c r="E34" s="43">
        <v>0</v>
      </c>
      <c r="F34" s="40">
        <f t="shared" si="0"/>
        <v>0</v>
      </c>
      <c r="G34" s="43">
        <v>0</v>
      </c>
      <c r="H34" s="41" t="e">
        <f t="shared" si="2"/>
        <v>#DIV/0!</v>
      </c>
      <c r="I34" s="2"/>
    </row>
    <row r="35" spans="1:9" ht="46.8" x14ac:dyDescent="0.3">
      <c r="A35" s="15" t="s">
        <v>28</v>
      </c>
      <c r="B35" s="16" t="s">
        <v>29</v>
      </c>
      <c r="C35" s="16" t="s">
        <v>2</v>
      </c>
      <c r="D35" s="14">
        <f>E35/1000</f>
        <v>11.3</v>
      </c>
      <c r="E35" s="43">
        <f>E36</f>
        <v>11300</v>
      </c>
      <c r="F35" s="40">
        <f t="shared" si="0"/>
        <v>0.18133000000000002</v>
      </c>
      <c r="G35" s="43">
        <f t="shared" ref="G35:G36" si="11">G36</f>
        <v>181.33</v>
      </c>
      <c r="H35" s="41">
        <f t="shared" si="2"/>
        <v>1.6046902654867257</v>
      </c>
      <c r="I35" s="2"/>
    </row>
    <row r="36" spans="1:9" ht="31.2" outlineLevel="1" x14ac:dyDescent="0.3">
      <c r="A36" s="6" t="s">
        <v>30</v>
      </c>
      <c r="B36" s="4" t="s">
        <v>31</v>
      </c>
      <c r="C36" s="4" t="s">
        <v>2</v>
      </c>
      <c r="D36" s="12">
        <f>E36/1000</f>
        <v>11.3</v>
      </c>
      <c r="E36" s="43">
        <f>E37</f>
        <v>11300</v>
      </c>
      <c r="F36" s="40">
        <f t="shared" si="0"/>
        <v>0.18133000000000002</v>
      </c>
      <c r="G36" s="43">
        <f t="shared" si="11"/>
        <v>181.33</v>
      </c>
      <c r="H36" s="41">
        <f t="shared" si="2"/>
        <v>1.6046902654867257</v>
      </c>
      <c r="I36" s="2"/>
    </row>
    <row r="37" spans="1:9" outlineLevel="2" x14ac:dyDescent="0.3">
      <c r="A37" s="6" t="s">
        <v>12</v>
      </c>
      <c r="B37" s="4" t="s">
        <v>31</v>
      </c>
      <c r="C37" s="4" t="s">
        <v>13</v>
      </c>
      <c r="D37" s="12">
        <f t="shared" si="3"/>
        <v>11.3</v>
      </c>
      <c r="E37" s="43">
        <v>11300</v>
      </c>
      <c r="F37" s="40">
        <f t="shared" si="0"/>
        <v>0.18133000000000002</v>
      </c>
      <c r="G37" s="43">
        <v>181.33</v>
      </c>
      <c r="H37" s="41">
        <f t="shared" si="2"/>
        <v>1.6046902654867257</v>
      </c>
      <c r="I37" s="2"/>
    </row>
    <row r="38" spans="1:9" ht="62.4" x14ac:dyDescent="0.3">
      <c r="A38" s="15" t="s">
        <v>32</v>
      </c>
      <c r="B38" s="16" t="s">
        <v>33</v>
      </c>
      <c r="C38" s="16" t="s">
        <v>2</v>
      </c>
      <c r="D38" s="14">
        <f t="shared" si="3"/>
        <v>21.6</v>
      </c>
      <c r="E38" s="43">
        <f>E39</f>
        <v>21600</v>
      </c>
      <c r="F38" s="40">
        <f t="shared" si="0"/>
        <v>0</v>
      </c>
      <c r="G38" s="43">
        <f t="shared" ref="G38:G39" si="12">G39</f>
        <v>0</v>
      </c>
      <c r="H38" s="41">
        <f t="shared" si="2"/>
        <v>0</v>
      </c>
      <c r="I38" s="2"/>
    </row>
    <row r="39" spans="1:9" ht="31.2" outlineLevel="1" x14ac:dyDescent="0.3">
      <c r="A39" s="6" t="s">
        <v>34</v>
      </c>
      <c r="B39" s="4" t="s">
        <v>35</v>
      </c>
      <c r="C39" s="4" t="s">
        <v>2</v>
      </c>
      <c r="D39" s="12">
        <f>E39/1000</f>
        <v>21.6</v>
      </c>
      <c r="E39" s="43">
        <f>E40</f>
        <v>21600</v>
      </c>
      <c r="F39" s="40">
        <f t="shared" si="0"/>
        <v>0</v>
      </c>
      <c r="G39" s="43">
        <f t="shared" si="12"/>
        <v>0</v>
      </c>
      <c r="H39" s="41">
        <f t="shared" si="2"/>
        <v>0</v>
      </c>
      <c r="I39" s="2"/>
    </row>
    <row r="40" spans="1:9" ht="31.2" outlineLevel="2" x14ac:dyDescent="0.3">
      <c r="A40" s="6" t="s">
        <v>10</v>
      </c>
      <c r="B40" s="4" t="s">
        <v>35</v>
      </c>
      <c r="C40" s="4" t="s">
        <v>11</v>
      </c>
      <c r="D40" s="12">
        <f t="shared" si="3"/>
        <v>21.6</v>
      </c>
      <c r="E40" s="43">
        <v>21600</v>
      </c>
      <c r="F40" s="40">
        <f t="shared" si="0"/>
        <v>0</v>
      </c>
      <c r="G40" s="43">
        <v>0</v>
      </c>
      <c r="H40" s="41">
        <f t="shared" si="2"/>
        <v>0</v>
      </c>
      <c r="I40" s="2"/>
    </row>
    <row r="41" spans="1:9" ht="46.8" x14ac:dyDescent="0.3">
      <c r="A41" s="15" t="s">
        <v>36</v>
      </c>
      <c r="B41" s="16" t="s">
        <v>37</v>
      </c>
      <c r="C41" s="16" t="s">
        <v>2</v>
      </c>
      <c r="D41" s="14">
        <f>E41/1000</f>
        <v>6023.5142900000001</v>
      </c>
      <c r="E41" s="43">
        <f>E42+E44+E46+E48+E50+E52+E54</f>
        <v>6023514.29</v>
      </c>
      <c r="F41" s="40">
        <f t="shared" si="0"/>
        <v>240.26224999999999</v>
      </c>
      <c r="G41" s="43">
        <f t="shared" ref="G41" si="13">G42+G44+G46+G48+G50+G52+G54</f>
        <v>240262.25</v>
      </c>
      <c r="H41" s="41">
        <f t="shared" si="2"/>
        <v>3.9887387732917619</v>
      </c>
      <c r="I41" s="2"/>
    </row>
    <row r="42" spans="1:9" outlineLevel="1" x14ac:dyDescent="0.3">
      <c r="A42" s="6" t="s">
        <v>38</v>
      </c>
      <c r="B42" s="4" t="s">
        <v>39</v>
      </c>
      <c r="C42" s="4" t="s">
        <v>2</v>
      </c>
      <c r="D42" s="12">
        <f t="shared" si="3"/>
        <v>163.23629</v>
      </c>
      <c r="E42" s="43">
        <f>E43</f>
        <v>163236.29</v>
      </c>
      <c r="F42" s="40">
        <f t="shared" si="0"/>
        <v>63.393050000000002</v>
      </c>
      <c r="G42" s="43">
        <f t="shared" ref="G42" si="14">G43</f>
        <v>63393.05</v>
      </c>
      <c r="H42" s="41">
        <f t="shared" si="2"/>
        <v>38.835145052610549</v>
      </c>
      <c r="I42" s="2"/>
    </row>
    <row r="43" spans="1:9" ht="31.2" outlineLevel="2" x14ac:dyDescent="0.3">
      <c r="A43" s="6" t="s">
        <v>10</v>
      </c>
      <c r="B43" s="4" t="s">
        <v>39</v>
      </c>
      <c r="C43" s="4" t="s">
        <v>11</v>
      </c>
      <c r="D43" s="12">
        <f t="shared" si="3"/>
        <v>163.23629</v>
      </c>
      <c r="E43" s="43">
        <v>163236.29</v>
      </c>
      <c r="F43" s="40">
        <f t="shared" si="0"/>
        <v>63.393050000000002</v>
      </c>
      <c r="G43" s="43">
        <v>63393.05</v>
      </c>
      <c r="H43" s="41">
        <f t="shared" si="2"/>
        <v>38.835145052610549</v>
      </c>
      <c r="I43" s="2"/>
    </row>
    <row r="44" spans="1:9" outlineLevel="1" x14ac:dyDescent="0.3">
      <c r="A44" s="6" t="s">
        <v>40</v>
      </c>
      <c r="B44" s="4" t="s">
        <v>41</v>
      </c>
      <c r="C44" s="4" t="s">
        <v>2</v>
      </c>
      <c r="D44" s="12">
        <f t="shared" si="3"/>
        <v>27.1</v>
      </c>
      <c r="E44" s="43">
        <f>E45</f>
        <v>27100</v>
      </c>
      <c r="F44" s="40">
        <f t="shared" si="0"/>
        <v>0</v>
      </c>
      <c r="G44" s="43">
        <f>G45</f>
        <v>0</v>
      </c>
      <c r="H44" s="41">
        <f t="shared" si="2"/>
        <v>0</v>
      </c>
      <c r="I44" s="2"/>
    </row>
    <row r="45" spans="1:9" ht="31.2" outlineLevel="2" x14ac:dyDescent="0.3">
      <c r="A45" s="6" t="s">
        <v>10</v>
      </c>
      <c r="B45" s="4" t="s">
        <v>41</v>
      </c>
      <c r="C45" s="4" t="s">
        <v>11</v>
      </c>
      <c r="D45" s="12">
        <f t="shared" si="3"/>
        <v>27.1</v>
      </c>
      <c r="E45" s="43">
        <v>27100</v>
      </c>
      <c r="F45" s="40">
        <f t="shared" si="0"/>
        <v>0</v>
      </c>
      <c r="G45" s="43">
        <v>0</v>
      </c>
      <c r="H45" s="41">
        <f t="shared" si="2"/>
        <v>0</v>
      </c>
      <c r="I45" s="2"/>
    </row>
    <row r="46" spans="1:9" outlineLevel="1" x14ac:dyDescent="0.3">
      <c r="A46" s="6" t="s">
        <v>42</v>
      </c>
      <c r="B46" s="4" t="s">
        <v>43</v>
      </c>
      <c r="C46" s="4" t="s">
        <v>2</v>
      </c>
      <c r="D46" s="12">
        <f t="shared" si="3"/>
        <v>388.33800000000002</v>
      </c>
      <c r="E46" s="43">
        <f>E47</f>
        <v>388338</v>
      </c>
      <c r="F46" s="40">
        <f t="shared" si="0"/>
        <v>144.86920000000001</v>
      </c>
      <c r="G46" s="43">
        <f t="shared" ref="G46" si="15">G47</f>
        <v>144869.20000000001</v>
      </c>
      <c r="H46" s="41">
        <f t="shared" si="2"/>
        <v>37.304925091028949</v>
      </c>
      <c r="I46" s="2"/>
    </row>
    <row r="47" spans="1:9" ht="31.2" outlineLevel="2" x14ac:dyDescent="0.3">
      <c r="A47" s="6" t="s">
        <v>10</v>
      </c>
      <c r="B47" s="4" t="s">
        <v>43</v>
      </c>
      <c r="C47" s="4" t="s">
        <v>11</v>
      </c>
      <c r="D47" s="12">
        <f t="shared" si="3"/>
        <v>388.33800000000002</v>
      </c>
      <c r="E47" s="43">
        <v>388338</v>
      </c>
      <c r="F47" s="40">
        <f t="shared" si="0"/>
        <v>144.86920000000001</v>
      </c>
      <c r="G47" s="43">
        <v>144869.20000000001</v>
      </c>
      <c r="H47" s="41">
        <f t="shared" si="2"/>
        <v>37.304925091028949</v>
      </c>
      <c r="I47" s="2"/>
    </row>
    <row r="48" spans="1:9" outlineLevel="1" x14ac:dyDescent="0.3">
      <c r="A48" s="6" t="s">
        <v>44</v>
      </c>
      <c r="B48" s="4" t="s">
        <v>45</v>
      </c>
      <c r="C48" s="4" t="s">
        <v>2</v>
      </c>
      <c r="D48" s="12">
        <f>D49</f>
        <v>16</v>
      </c>
      <c r="E48" s="43">
        <f>E49</f>
        <v>16000</v>
      </c>
      <c r="F48" s="40">
        <f t="shared" si="0"/>
        <v>0</v>
      </c>
      <c r="G48" s="43">
        <f t="shared" ref="G48" si="16">G49</f>
        <v>0</v>
      </c>
      <c r="H48" s="41">
        <f t="shared" si="2"/>
        <v>0</v>
      </c>
      <c r="I48" s="2"/>
    </row>
    <row r="49" spans="1:9" ht="31.2" outlineLevel="2" x14ac:dyDescent="0.3">
      <c r="A49" s="6" t="s">
        <v>10</v>
      </c>
      <c r="B49" s="4" t="s">
        <v>45</v>
      </c>
      <c r="C49" s="4" t="s">
        <v>11</v>
      </c>
      <c r="D49" s="12">
        <f>E49/1000</f>
        <v>16</v>
      </c>
      <c r="E49" s="43">
        <v>16000</v>
      </c>
      <c r="F49" s="40">
        <f t="shared" si="0"/>
        <v>0</v>
      </c>
      <c r="G49" s="43"/>
      <c r="H49" s="41">
        <f t="shared" si="2"/>
        <v>0</v>
      </c>
      <c r="I49" s="2"/>
    </row>
    <row r="50" spans="1:9" ht="31.2" outlineLevel="1" x14ac:dyDescent="0.3">
      <c r="A50" s="6" t="s">
        <v>46</v>
      </c>
      <c r="B50" s="4" t="s">
        <v>47</v>
      </c>
      <c r="C50" s="4" t="s">
        <v>2</v>
      </c>
      <c r="D50" s="12">
        <f t="shared" ref="D50:D57" si="17">E50/1000</f>
        <v>216</v>
      </c>
      <c r="E50" s="43">
        <f>E51</f>
        <v>216000</v>
      </c>
      <c r="F50" s="40">
        <f t="shared" si="0"/>
        <v>32</v>
      </c>
      <c r="G50" s="43">
        <f t="shared" ref="G50" si="18">G51</f>
        <v>32000</v>
      </c>
      <c r="H50" s="41">
        <f t="shared" si="2"/>
        <v>14.814814814814813</v>
      </c>
      <c r="I50" s="2"/>
    </row>
    <row r="51" spans="1:9" ht="31.2" outlineLevel="2" x14ac:dyDescent="0.3">
      <c r="A51" s="6" t="s">
        <v>10</v>
      </c>
      <c r="B51" s="4" t="s">
        <v>47</v>
      </c>
      <c r="C51" s="4" t="s">
        <v>11</v>
      </c>
      <c r="D51" s="12">
        <f t="shared" si="17"/>
        <v>216</v>
      </c>
      <c r="E51" s="43">
        <v>216000</v>
      </c>
      <c r="F51" s="40">
        <f t="shared" si="0"/>
        <v>32</v>
      </c>
      <c r="G51" s="43">
        <v>32000</v>
      </c>
      <c r="H51" s="41">
        <f t="shared" si="2"/>
        <v>14.814814814814813</v>
      </c>
      <c r="I51" s="2"/>
    </row>
    <row r="52" spans="1:9" ht="31.2" outlineLevel="1" x14ac:dyDescent="0.3">
      <c r="A52" s="6" t="s">
        <v>93</v>
      </c>
      <c r="B52" s="4">
        <v>7000015490</v>
      </c>
      <c r="C52" s="4" t="s">
        <v>2</v>
      </c>
      <c r="D52" s="12">
        <f t="shared" si="17"/>
        <v>4952.24</v>
      </c>
      <c r="E52" s="43">
        <f>E53</f>
        <v>4952240</v>
      </c>
      <c r="F52" s="40">
        <f t="shared" si="0"/>
        <v>0</v>
      </c>
      <c r="G52" s="43">
        <f t="shared" ref="G52" si="19">G53</f>
        <v>0</v>
      </c>
      <c r="H52" s="41">
        <f t="shared" si="2"/>
        <v>0</v>
      </c>
      <c r="I52" s="2"/>
    </row>
    <row r="53" spans="1:9" ht="46.8" outlineLevel="2" x14ac:dyDescent="0.3">
      <c r="A53" s="6" t="s">
        <v>94</v>
      </c>
      <c r="B53" s="4">
        <v>7000015490</v>
      </c>
      <c r="C53" s="4" t="s">
        <v>11</v>
      </c>
      <c r="D53" s="12">
        <v>4952.2</v>
      </c>
      <c r="E53" s="43">
        <v>4952240</v>
      </c>
      <c r="F53" s="40">
        <f t="shared" si="0"/>
        <v>0</v>
      </c>
      <c r="G53" s="43"/>
      <c r="H53" s="41">
        <f t="shared" si="2"/>
        <v>0</v>
      </c>
      <c r="I53" s="2"/>
    </row>
    <row r="54" spans="1:9" ht="31.2" outlineLevel="1" x14ac:dyDescent="0.3">
      <c r="A54" s="6" t="s">
        <v>95</v>
      </c>
      <c r="B54" s="4" t="s">
        <v>96</v>
      </c>
      <c r="C54" s="4" t="s">
        <v>2</v>
      </c>
      <c r="D54" s="12">
        <f>D55</f>
        <v>260.60000000000002</v>
      </c>
      <c r="E54" s="43">
        <f>E55</f>
        <v>260600</v>
      </c>
      <c r="F54" s="40">
        <f t="shared" si="0"/>
        <v>0</v>
      </c>
      <c r="G54" s="43">
        <f t="shared" ref="G54" si="20">G55</f>
        <v>0</v>
      </c>
      <c r="H54" s="41">
        <f t="shared" si="2"/>
        <v>0</v>
      </c>
      <c r="I54" s="2"/>
    </row>
    <row r="55" spans="1:9" ht="46.8" outlineLevel="2" x14ac:dyDescent="0.3">
      <c r="A55" s="6" t="s">
        <v>94</v>
      </c>
      <c r="B55" s="4" t="s">
        <v>96</v>
      </c>
      <c r="C55" s="4" t="s">
        <v>11</v>
      </c>
      <c r="D55" s="12">
        <f>E55/1000</f>
        <v>260.60000000000002</v>
      </c>
      <c r="E55" s="43">
        <v>260600</v>
      </c>
      <c r="F55" s="40">
        <f t="shared" si="0"/>
        <v>0</v>
      </c>
      <c r="G55" s="43"/>
      <c r="H55" s="41">
        <f t="shared" si="2"/>
        <v>0</v>
      </c>
      <c r="I55" s="2"/>
    </row>
    <row r="56" spans="1:9" ht="46.8" x14ac:dyDescent="0.3">
      <c r="A56" s="15" t="s">
        <v>49</v>
      </c>
      <c r="B56" s="16" t="s">
        <v>50</v>
      </c>
      <c r="C56" s="16" t="s">
        <v>2</v>
      </c>
      <c r="D56" s="14">
        <f t="shared" si="17"/>
        <v>1594.1685400000001</v>
      </c>
      <c r="E56" s="43">
        <f>E57</f>
        <v>1594168.54</v>
      </c>
      <c r="F56" s="40">
        <f t="shared" si="0"/>
        <v>394.01615999999996</v>
      </c>
      <c r="G56" s="43">
        <f t="shared" ref="G56" si="21">G57</f>
        <v>394016.16</v>
      </c>
      <c r="H56" s="41">
        <f t="shared" si="2"/>
        <v>24.716091812977311</v>
      </c>
      <c r="I56" s="2"/>
    </row>
    <row r="57" spans="1:9" outlineLevel="1" x14ac:dyDescent="0.3">
      <c r="A57" s="6" t="s">
        <v>51</v>
      </c>
      <c r="B57" s="4" t="s">
        <v>52</v>
      </c>
      <c r="C57" s="4" t="s">
        <v>2</v>
      </c>
      <c r="D57" s="12">
        <f t="shared" si="17"/>
        <v>1594.1685400000001</v>
      </c>
      <c r="E57" s="43">
        <f>E58+E59</f>
        <v>1594168.54</v>
      </c>
      <c r="F57" s="40">
        <f t="shared" si="0"/>
        <v>394.01615999999996</v>
      </c>
      <c r="G57" s="43">
        <f t="shared" ref="G57" si="22">G58+G59</f>
        <v>394016.16</v>
      </c>
      <c r="H57" s="41">
        <f t="shared" si="2"/>
        <v>24.716091812977311</v>
      </c>
      <c r="I57" s="2"/>
    </row>
    <row r="58" spans="1:9" ht="62.4" outlineLevel="2" x14ac:dyDescent="0.3">
      <c r="A58" s="6" t="s">
        <v>6</v>
      </c>
      <c r="B58" s="4" t="s">
        <v>52</v>
      </c>
      <c r="C58" s="4" t="s">
        <v>7</v>
      </c>
      <c r="D58" s="12">
        <f t="shared" si="3"/>
        <v>1061.01484</v>
      </c>
      <c r="E58" s="43">
        <v>1061014.8400000001</v>
      </c>
      <c r="F58" s="40">
        <f t="shared" si="0"/>
        <v>181.82710999999998</v>
      </c>
      <c r="G58" s="43">
        <v>181827.11</v>
      </c>
      <c r="H58" s="41">
        <f t="shared" si="2"/>
        <v>17.137093954312643</v>
      </c>
      <c r="I58" s="2"/>
    </row>
    <row r="59" spans="1:9" ht="31.2" outlineLevel="2" x14ac:dyDescent="0.3">
      <c r="A59" s="6" t="s">
        <v>10</v>
      </c>
      <c r="B59" s="4" t="s">
        <v>52</v>
      </c>
      <c r="C59" s="4" t="s">
        <v>11</v>
      </c>
      <c r="D59" s="12">
        <f t="shared" ref="D59:D76" si="23">E59/1000</f>
        <v>533.15369999999996</v>
      </c>
      <c r="E59" s="43">
        <v>533153.69999999995</v>
      </c>
      <c r="F59" s="40">
        <f t="shared" si="0"/>
        <v>212.18904999999998</v>
      </c>
      <c r="G59" s="43">
        <v>212189.05</v>
      </c>
      <c r="H59" s="41">
        <f t="shared" si="2"/>
        <v>39.798851625713183</v>
      </c>
      <c r="I59" s="2"/>
    </row>
    <row r="60" spans="1:9" ht="46.8" x14ac:dyDescent="0.3">
      <c r="A60" s="15" t="s">
        <v>53</v>
      </c>
      <c r="B60" s="16" t="s">
        <v>54</v>
      </c>
      <c r="C60" s="16" t="s">
        <v>2</v>
      </c>
      <c r="D60" s="14">
        <f t="shared" si="23"/>
        <v>7</v>
      </c>
      <c r="E60" s="43">
        <f>E61</f>
        <v>7000</v>
      </c>
      <c r="F60" s="40">
        <f t="shared" si="0"/>
        <v>0</v>
      </c>
      <c r="G60" s="43">
        <f t="shared" ref="G60:G61" si="24">G61</f>
        <v>0</v>
      </c>
      <c r="H60" s="41">
        <f t="shared" si="2"/>
        <v>0</v>
      </c>
      <c r="I60" s="2"/>
    </row>
    <row r="61" spans="1:9" outlineLevel="1" x14ac:dyDescent="0.3">
      <c r="A61" s="6" t="s">
        <v>55</v>
      </c>
      <c r="B61" s="4" t="s">
        <v>56</v>
      </c>
      <c r="C61" s="4" t="s">
        <v>2</v>
      </c>
      <c r="D61" s="12">
        <f t="shared" si="23"/>
        <v>7</v>
      </c>
      <c r="E61" s="43">
        <f>E62</f>
        <v>7000</v>
      </c>
      <c r="F61" s="40">
        <f t="shared" si="0"/>
        <v>0</v>
      </c>
      <c r="G61" s="43">
        <f t="shared" si="24"/>
        <v>0</v>
      </c>
      <c r="H61" s="41">
        <f t="shared" si="2"/>
        <v>0</v>
      </c>
      <c r="I61" s="2"/>
    </row>
    <row r="62" spans="1:9" ht="31.2" outlineLevel="2" x14ac:dyDescent="0.3">
      <c r="A62" s="6" t="s">
        <v>10</v>
      </c>
      <c r="B62" s="4" t="s">
        <v>56</v>
      </c>
      <c r="C62" s="4">
        <v>200</v>
      </c>
      <c r="D62" s="12">
        <f t="shared" si="23"/>
        <v>7</v>
      </c>
      <c r="E62" s="43">
        <v>7000</v>
      </c>
      <c r="F62" s="40">
        <f t="shared" si="0"/>
        <v>0</v>
      </c>
      <c r="G62" s="43"/>
      <c r="H62" s="41">
        <f t="shared" si="2"/>
        <v>0</v>
      </c>
      <c r="I62" s="2"/>
    </row>
    <row r="63" spans="1:9" ht="62.4" x14ac:dyDescent="0.3">
      <c r="A63" s="15" t="s">
        <v>57</v>
      </c>
      <c r="B63" s="16" t="s">
        <v>58</v>
      </c>
      <c r="C63" s="16" t="s">
        <v>2</v>
      </c>
      <c r="D63" s="14">
        <f t="shared" si="23"/>
        <v>3352.9298599999997</v>
      </c>
      <c r="E63" s="43">
        <f>E64+E66+E68+E70+E72</f>
        <v>3352929.86</v>
      </c>
      <c r="F63" s="40">
        <f t="shared" si="0"/>
        <v>246.27473999999998</v>
      </c>
      <c r="G63" s="43">
        <f t="shared" ref="G63" si="25">G64+G66+G68+G70+G72</f>
        <v>246274.74</v>
      </c>
      <c r="H63" s="41">
        <f t="shared" si="2"/>
        <v>7.3450608954879844</v>
      </c>
      <c r="I63" s="2"/>
    </row>
    <row r="64" spans="1:9" ht="31.2" outlineLevel="1" x14ac:dyDescent="0.3">
      <c r="A64" s="6" t="s">
        <v>59</v>
      </c>
      <c r="B64" s="4" t="s">
        <v>60</v>
      </c>
      <c r="C64" s="4" t="s">
        <v>2</v>
      </c>
      <c r="D64" s="12">
        <f t="shared" si="23"/>
        <v>787.06885999999997</v>
      </c>
      <c r="E64" s="43">
        <f>E65</f>
        <v>787068.86</v>
      </c>
      <c r="F64" s="40">
        <f t="shared" si="0"/>
        <v>246.27473999999998</v>
      </c>
      <c r="G64" s="43">
        <f t="shared" ref="G64" si="26">G65</f>
        <v>246274.74</v>
      </c>
      <c r="H64" s="41">
        <f t="shared" si="2"/>
        <v>31.290113548641727</v>
      </c>
      <c r="I64" s="2"/>
    </row>
    <row r="65" spans="1:9" ht="31.2" outlineLevel="2" x14ac:dyDescent="0.3">
      <c r="A65" s="6" t="s">
        <v>10</v>
      </c>
      <c r="B65" s="4" t="s">
        <v>60</v>
      </c>
      <c r="C65" s="4" t="s">
        <v>11</v>
      </c>
      <c r="D65" s="12">
        <f t="shared" si="23"/>
        <v>787.06885999999997</v>
      </c>
      <c r="E65" s="43">
        <v>787068.86</v>
      </c>
      <c r="F65" s="40">
        <f t="shared" si="0"/>
        <v>246.27473999999998</v>
      </c>
      <c r="G65" s="43">
        <v>246274.74</v>
      </c>
      <c r="H65" s="41">
        <f t="shared" si="2"/>
        <v>31.290113548641727</v>
      </c>
      <c r="I65" s="2"/>
    </row>
    <row r="66" spans="1:9" ht="46.8" outlineLevel="1" x14ac:dyDescent="0.3">
      <c r="A66" s="6" t="s">
        <v>48</v>
      </c>
      <c r="B66" s="4">
        <v>1100015173</v>
      </c>
      <c r="C66" s="4" t="s">
        <v>2</v>
      </c>
      <c r="D66" s="12" t="s">
        <v>97</v>
      </c>
      <c r="E66" s="43">
        <f>E67</f>
        <v>1338946</v>
      </c>
      <c r="F66" s="40">
        <f t="shared" si="0"/>
        <v>0</v>
      </c>
      <c r="G66" s="43">
        <f t="shared" ref="G66" si="27">G67</f>
        <v>0</v>
      </c>
      <c r="H66" s="41" t="e">
        <f t="shared" si="2"/>
        <v>#VALUE!</v>
      </c>
      <c r="I66" s="2"/>
    </row>
    <row r="67" spans="1:9" ht="31.2" outlineLevel="2" x14ac:dyDescent="0.3">
      <c r="A67" s="6" t="s">
        <v>10</v>
      </c>
      <c r="B67" s="4">
        <v>1100015173</v>
      </c>
      <c r="C67" s="4" t="s">
        <v>11</v>
      </c>
      <c r="D67" s="12">
        <f t="shared" si="23"/>
        <v>1338.9459999999999</v>
      </c>
      <c r="E67" s="43">
        <v>1338946</v>
      </c>
      <c r="F67" s="40">
        <f t="shared" si="0"/>
        <v>0</v>
      </c>
      <c r="G67" s="43"/>
      <c r="H67" s="41">
        <f t="shared" si="2"/>
        <v>0</v>
      </c>
      <c r="I67" s="2"/>
    </row>
    <row r="68" spans="1:9" ht="31.2" outlineLevel="1" x14ac:dyDescent="0.3">
      <c r="A68" s="6" t="s">
        <v>61</v>
      </c>
      <c r="B68" s="4">
        <v>1100015174</v>
      </c>
      <c r="C68" s="4" t="s">
        <v>2</v>
      </c>
      <c r="D68" s="12">
        <f t="shared" si="23"/>
        <v>499.572</v>
      </c>
      <c r="E68" s="43">
        <f>E69</f>
        <v>499572</v>
      </c>
      <c r="F68" s="40">
        <f t="shared" si="0"/>
        <v>0</v>
      </c>
      <c r="G68" s="43">
        <f t="shared" ref="G68" si="28">G69</f>
        <v>0</v>
      </c>
      <c r="H68" s="41">
        <f t="shared" si="2"/>
        <v>0</v>
      </c>
      <c r="I68" s="2"/>
    </row>
    <row r="69" spans="1:9" ht="31.2" outlineLevel="2" x14ac:dyDescent="0.3">
      <c r="A69" s="6" t="s">
        <v>10</v>
      </c>
      <c r="B69" s="4">
        <v>1100015174</v>
      </c>
      <c r="C69" s="4" t="s">
        <v>11</v>
      </c>
      <c r="D69" s="12">
        <f t="shared" si="23"/>
        <v>499.572</v>
      </c>
      <c r="E69" s="43">
        <v>499572</v>
      </c>
      <c r="F69" s="40">
        <f t="shared" si="0"/>
        <v>0</v>
      </c>
      <c r="G69" s="43">
        <v>0</v>
      </c>
      <c r="H69" s="41">
        <f t="shared" si="2"/>
        <v>0</v>
      </c>
      <c r="I69" s="2"/>
    </row>
    <row r="70" spans="1:9" ht="46.8" outlineLevel="2" x14ac:dyDescent="0.3">
      <c r="A70" s="6" t="s">
        <v>78</v>
      </c>
      <c r="B70" s="23" t="s">
        <v>87</v>
      </c>
      <c r="C70" s="23" t="s">
        <v>2</v>
      </c>
      <c r="D70" s="12">
        <f t="shared" si="23"/>
        <v>506.47020000000003</v>
      </c>
      <c r="E70" s="43">
        <f>E71</f>
        <v>506470.2</v>
      </c>
      <c r="F70" s="40">
        <f t="shared" si="0"/>
        <v>0</v>
      </c>
      <c r="G70" s="43">
        <f t="shared" ref="G70" si="29">G71</f>
        <v>0</v>
      </c>
      <c r="H70" s="41">
        <f t="shared" si="2"/>
        <v>0</v>
      </c>
      <c r="I70" s="2"/>
    </row>
    <row r="71" spans="1:9" ht="31.2" outlineLevel="2" x14ac:dyDescent="0.3">
      <c r="A71" s="6" t="s">
        <v>10</v>
      </c>
      <c r="B71" s="23" t="s">
        <v>87</v>
      </c>
      <c r="C71" s="23" t="s">
        <v>11</v>
      </c>
      <c r="D71" s="12">
        <f t="shared" si="23"/>
        <v>506.47020000000003</v>
      </c>
      <c r="E71" s="43">
        <v>506470.2</v>
      </c>
      <c r="F71" s="40">
        <f t="shared" si="0"/>
        <v>0</v>
      </c>
      <c r="G71" s="43">
        <v>0</v>
      </c>
      <c r="H71" s="41">
        <f t="shared" si="2"/>
        <v>0</v>
      </c>
      <c r="I71" s="2"/>
    </row>
    <row r="72" spans="1:9" ht="31.2" outlineLevel="1" x14ac:dyDescent="0.3">
      <c r="A72" s="6" t="s">
        <v>62</v>
      </c>
      <c r="B72" s="4" t="s">
        <v>88</v>
      </c>
      <c r="C72" s="4" t="s">
        <v>2</v>
      </c>
      <c r="D72" s="12">
        <f t="shared" si="23"/>
        <v>220.87279999999998</v>
      </c>
      <c r="E72" s="43">
        <f>E73</f>
        <v>220872.8</v>
      </c>
      <c r="F72" s="40">
        <f t="shared" si="0"/>
        <v>0</v>
      </c>
      <c r="G72" s="43">
        <f t="shared" ref="G72" si="30">G73</f>
        <v>0</v>
      </c>
      <c r="H72" s="41">
        <f t="shared" si="2"/>
        <v>0</v>
      </c>
      <c r="I72" s="2"/>
    </row>
    <row r="73" spans="1:9" ht="31.2" outlineLevel="2" x14ac:dyDescent="0.3">
      <c r="A73" s="6" t="s">
        <v>10</v>
      </c>
      <c r="B73" s="4" t="s">
        <v>88</v>
      </c>
      <c r="C73" s="4" t="s">
        <v>11</v>
      </c>
      <c r="D73" s="12">
        <f t="shared" si="23"/>
        <v>220.87279999999998</v>
      </c>
      <c r="E73" s="43">
        <v>220872.8</v>
      </c>
      <c r="F73" s="40">
        <f t="shared" si="0"/>
        <v>0</v>
      </c>
      <c r="G73" s="43">
        <v>0</v>
      </c>
      <c r="H73" s="41">
        <f t="shared" si="2"/>
        <v>0</v>
      </c>
      <c r="I73" s="2"/>
    </row>
    <row r="74" spans="1:9" ht="46.8" x14ac:dyDescent="0.3">
      <c r="A74" s="15" t="s">
        <v>63</v>
      </c>
      <c r="B74" s="16" t="s">
        <v>64</v>
      </c>
      <c r="C74" s="16" t="s">
        <v>2</v>
      </c>
      <c r="D74" s="14">
        <f t="shared" si="23"/>
        <v>9799.0998</v>
      </c>
      <c r="E74" s="43">
        <f>E75</f>
        <v>9799099.8000000007</v>
      </c>
      <c r="F74" s="40">
        <f t="shared" si="0"/>
        <v>0</v>
      </c>
      <c r="G74" s="43">
        <f t="shared" ref="G74:G75" si="31">G75</f>
        <v>0</v>
      </c>
      <c r="H74" s="41">
        <f t="shared" si="2"/>
        <v>0</v>
      </c>
      <c r="I74" s="2"/>
    </row>
    <row r="75" spans="1:9" ht="46.8" outlineLevel="1" x14ac:dyDescent="0.3">
      <c r="A75" s="6" t="s">
        <v>65</v>
      </c>
      <c r="B75" s="4" t="s">
        <v>66</v>
      </c>
      <c r="C75" s="4" t="s">
        <v>2</v>
      </c>
      <c r="D75" s="12">
        <f t="shared" si="23"/>
        <v>9799.0998</v>
      </c>
      <c r="E75" s="43">
        <f>E76</f>
        <v>9799099.8000000007</v>
      </c>
      <c r="F75" s="40">
        <f t="shared" si="0"/>
        <v>0</v>
      </c>
      <c r="G75" s="43">
        <f t="shared" si="31"/>
        <v>0</v>
      </c>
      <c r="H75" s="41">
        <f t="shared" si="2"/>
        <v>0</v>
      </c>
      <c r="I75" s="2"/>
    </row>
    <row r="76" spans="1:9" ht="31.2" outlineLevel="2" x14ac:dyDescent="0.3">
      <c r="A76" s="6" t="s">
        <v>10</v>
      </c>
      <c r="B76" s="4" t="s">
        <v>66</v>
      </c>
      <c r="C76" s="4" t="s">
        <v>11</v>
      </c>
      <c r="D76" s="12">
        <f t="shared" si="23"/>
        <v>9799.0998</v>
      </c>
      <c r="E76" s="43">
        <v>9799099.8000000007</v>
      </c>
      <c r="F76" s="40">
        <f t="shared" si="0"/>
        <v>0</v>
      </c>
      <c r="G76" s="43">
        <v>0</v>
      </c>
      <c r="H76" s="41">
        <f t="shared" si="2"/>
        <v>0</v>
      </c>
      <c r="I76" s="2"/>
    </row>
    <row r="77" spans="1:9" ht="46.8" hidden="1" outlineLevel="1" x14ac:dyDescent="0.3">
      <c r="A77" s="6" t="s">
        <v>65</v>
      </c>
      <c r="B77" s="4" t="s">
        <v>66</v>
      </c>
      <c r="C77" s="4" t="s">
        <v>2</v>
      </c>
      <c r="D77" s="12">
        <f t="shared" ref="D77:D87" si="32">E77/1000</f>
        <v>0</v>
      </c>
      <c r="E77" s="43">
        <v>0</v>
      </c>
      <c r="F77" s="40">
        <f t="shared" ref="F77:F88" si="33">G77/1000</f>
        <v>0</v>
      </c>
      <c r="G77" s="43">
        <v>0</v>
      </c>
      <c r="H77" s="41" t="e">
        <f t="shared" ref="H77:H88" si="34">F77/D77*100</f>
        <v>#DIV/0!</v>
      </c>
      <c r="I77" s="2"/>
    </row>
    <row r="78" spans="1:9" ht="31.2" hidden="1" outlineLevel="2" x14ac:dyDescent="0.3">
      <c r="A78" s="6" t="s">
        <v>10</v>
      </c>
      <c r="B78" s="4" t="s">
        <v>66</v>
      </c>
      <c r="C78" s="4" t="s">
        <v>11</v>
      </c>
      <c r="D78" s="12">
        <f t="shared" si="32"/>
        <v>0</v>
      </c>
      <c r="E78" s="43">
        <v>0</v>
      </c>
      <c r="F78" s="40">
        <f t="shared" si="33"/>
        <v>0</v>
      </c>
      <c r="G78" s="43">
        <v>0</v>
      </c>
      <c r="H78" s="41" t="e">
        <f t="shared" si="34"/>
        <v>#DIV/0!</v>
      </c>
      <c r="I78" s="2"/>
    </row>
    <row r="79" spans="1:9" hidden="1" outlineLevel="1" x14ac:dyDescent="0.3">
      <c r="A79" s="6" t="s">
        <v>67</v>
      </c>
      <c r="B79" s="4" t="s">
        <v>68</v>
      </c>
      <c r="C79" s="4" t="s">
        <v>2</v>
      </c>
      <c r="D79" s="12">
        <f t="shared" si="32"/>
        <v>0</v>
      </c>
      <c r="E79" s="43">
        <v>0</v>
      </c>
      <c r="F79" s="40">
        <f t="shared" si="33"/>
        <v>0</v>
      </c>
      <c r="G79" s="43">
        <v>0</v>
      </c>
      <c r="H79" s="41" t="e">
        <f t="shared" si="34"/>
        <v>#DIV/0!</v>
      </c>
      <c r="I79" s="2"/>
    </row>
    <row r="80" spans="1:9" ht="31.2" hidden="1" outlineLevel="2" x14ac:dyDescent="0.3">
      <c r="A80" s="6" t="s">
        <v>10</v>
      </c>
      <c r="B80" s="4" t="s">
        <v>68</v>
      </c>
      <c r="C80" s="4" t="s">
        <v>11</v>
      </c>
      <c r="D80" s="12">
        <f t="shared" si="32"/>
        <v>0</v>
      </c>
      <c r="E80" s="43">
        <v>0</v>
      </c>
      <c r="F80" s="40">
        <f t="shared" si="33"/>
        <v>0</v>
      </c>
      <c r="G80" s="43">
        <v>0</v>
      </c>
      <c r="H80" s="41" t="e">
        <f t="shared" si="34"/>
        <v>#DIV/0!</v>
      </c>
      <c r="I80" s="2"/>
    </row>
    <row r="81" spans="1:9" ht="31.2" hidden="1" outlineLevel="1" x14ac:dyDescent="0.3">
      <c r="A81" s="6" t="s">
        <v>69</v>
      </c>
      <c r="B81" s="4" t="s">
        <v>70</v>
      </c>
      <c r="C81" s="4" t="s">
        <v>2</v>
      </c>
      <c r="D81" s="12">
        <f t="shared" si="32"/>
        <v>0</v>
      </c>
      <c r="E81" s="43">
        <v>0</v>
      </c>
      <c r="F81" s="40">
        <f t="shared" si="33"/>
        <v>0</v>
      </c>
      <c r="G81" s="43">
        <v>0</v>
      </c>
      <c r="H81" s="41" t="e">
        <f t="shared" si="34"/>
        <v>#DIV/0!</v>
      </c>
      <c r="I81" s="2"/>
    </row>
    <row r="82" spans="1:9" ht="31.2" hidden="1" outlineLevel="2" x14ac:dyDescent="0.3">
      <c r="A82" s="6" t="s">
        <v>10</v>
      </c>
      <c r="B82" s="4" t="s">
        <v>70</v>
      </c>
      <c r="C82" s="4" t="s">
        <v>11</v>
      </c>
      <c r="D82" s="12">
        <f t="shared" si="32"/>
        <v>0</v>
      </c>
      <c r="E82" s="43">
        <v>0</v>
      </c>
      <c r="F82" s="40">
        <f t="shared" si="33"/>
        <v>0</v>
      </c>
      <c r="G82" s="43">
        <v>0</v>
      </c>
      <c r="H82" s="41" t="e">
        <f t="shared" si="34"/>
        <v>#DIV/0!</v>
      </c>
      <c r="I82" s="2"/>
    </row>
    <row r="83" spans="1:9" ht="31.2" collapsed="1" x14ac:dyDescent="0.3">
      <c r="A83" s="15" t="s">
        <v>89</v>
      </c>
      <c r="B83" s="16" t="s">
        <v>90</v>
      </c>
      <c r="C83" s="16" t="s">
        <v>2</v>
      </c>
      <c r="D83" s="14">
        <f>E83/1000</f>
        <v>2314.1999999999998</v>
      </c>
      <c r="E83" s="43">
        <f>E86</f>
        <v>2314200</v>
      </c>
      <c r="F83" s="40">
        <f t="shared" si="33"/>
        <v>0</v>
      </c>
      <c r="G83" s="43">
        <f t="shared" ref="G83" si="35">G86</f>
        <v>0</v>
      </c>
      <c r="H83" s="41">
        <f t="shared" si="34"/>
        <v>0</v>
      </c>
      <c r="I83" s="2"/>
    </row>
    <row r="84" spans="1:9" ht="31.2" hidden="1" outlineLevel="1" x14ac:dyDescent="0.3">
      <c r="A84" s="6" t="s">
        <v>71</v>
      </c>
      <c r="B84" s="4" t="s">
        <v>72</v>
      </c>
      <c r="C84" s="4" t="s">
        <v>2</v>
      </c>
      <c r="D84" s="12">
        <f t="shared" si="32"/>
        <v>0</v>
      </c>
      <c r="E84" s="43">
        <v>0</v>
      </c>
      <c r="F84" s="40">
        <f t="shared" si="33"/>
        <v>0</v>
      </c>
      <c r="G84" s="43">
        <v>0</v>
      </c>
      <c r="H84" s="41" t="e">
        <f t="shared" si="34"/>
        <v>#DIV/0!</v>
      </c>
      <c r="I84" s="2"/>
    </row>
    <row r="85" spans="1:9" ht="31.2" hidden="1" outlineLevel="2" x14ac:dyDescent="0.3">
      <c r="A85" s="6" t="s">
        <v>10</v>
      </c>
      <c r="B85" s="4" t="s">
        <v>72</v>
      </c>
      <c r="C85" s="4" t="s">
        <v>11</v>
      </c>
      <c r="D85" s="12">
        <f t="shared" si="32"/>
        <v>0</v>
      </c>
      <c r="E85" s="43">
        <v>0</v>
      </c>
      <c r="F85" s="40">
        <f t="shared" si="33"/>
        <v>0</v>
      </c>
      <c r="G85" s="43">
        <v>0</v>
      </c>
      <c r="H85" s="41" t="e">
        <f t="shared" si="34"/>
        <v>#DIV/0!</v>
      </c>
      <c r="I85" s="2"/>
    </row>
    <row r="86" spans="1:9" hidden="1" outlineLevel="1" collapsed="1" x14ac:dyDescent="0.3">
      <c r="A86" s="17" t="s">
        <v>73</v>
      </c>
      <c r="B86" s="18" t="s">
        <v>74</v>
      </c>
      <c r="C86" s="18" t="s">
        <v>2</v>
      </c>
      <c r="D86" s="19">
        <f>E86/1000</f>
        <v>2314.1999999999998</v>
      </c>
      <c r="E86" s="43">
        <f>E87</f>
        <v>2314200</v>
      </c>
      <c r="F86" s="40">
        <f t="shared" si="33"/>
        <v>0</v>
      </c>
      <c r="G86" s="43">
        <f t="shared" ref="G86" si="36">G87</f>
        <v>0</v>
      </c>
      <c r="H86" s="41">
        <f t="shared" si="34"/>
        <v>0</v>
      </c>
      <c r="I86" s="2"/>
    </row>
    <row r="87" spans="1:9" ht="31.2" outlineLevel="2" x14ac:dyDescent="0.3">
      <c r="A87" s="20" t="s">
        <v>10</v>
      </c>
      <c r="B87" s="16" t="s">
        <v>90</v>
      </c>
      <c r="C87" s="21" t="s">
        <v>11</v>
      </c>
      <c r="D87" s="12">
        <f t="shared" si="32"/>
        <v>2314.1999999999998</v>
      </c>
      <c r="E87" s="44">
        <v>2314200</v>
      </c>
      <c r="F87" s="40">
        <f t="shared" si="33"/>
        <v>0</v>
      </c>
      <c r="G87" s="44">
        <v>0</v>
      </c>
      <c r="H87" s="41">
        <f t="shared" si="34"/>
        <v>0</v>
      </c>
      <c r="I87" s="2"/>
    </row>
    <row r="88" spans="1:9" ht="14.4" customHeight="1" x14ac:dyDescent="0.3">
      <c r="A88" s="64" t="s">
        <v>75</v>
      </c>
      <c r="B88" s="65"/>
      <c r="C88" s="65"/>
      <c r="D88" s="22">
        <f>D83+D74+D63+D60+D56+D41+D38+D35+D12+0.1</f>
        <v>27779.381149999994</v>
      </c>
      <c r="E88" s="45">
        <f>E83+E74+E63+E60+E56+E41+E38+E35+E12+100</f>
        <v>27779381.149999999</v>
      </c>
      <c r="F88" s="40">
        <f t="shared" si="33"/>
        <v>1678.5351099999998</v>
      </c>
      <c r="G88" s="45">
        <f>G83+G74+G63+G60+G56+G41+G38+G35+G12+1</f>
        <v>1678535.1099999999</v>
      </c>
      <c r="H88" s="41">
        <f t="shared" si="34"/>
        <v>6.0423776215043583</v>
      </c>
      <c r="I88" s="2"/>
    </row>
    <row r="89" spans="1:9" ht="12.75" customHeight="1" x14ac:dyDescent="0.3">
      <c r="A89" s="7"/>
      <c r="B89" s="3"/>
      <c r="C89" s="3"/>
      <c r="D89" s="3"/>
      <c r="E89" s="3"/>
      <c r="F89" s="36"/>
      <c r="G89" s="3"/>
      <c r="H89" s="36"/>
      <c r="I89" s="2"/>
    </row>
    <row r="90" spans="1:9" ht="25.65" customHeight="1" x14ac:dyDescent="0.3">
      <c r="A90" s="50"/>
      <c r="B90" s="51"/>
      <c r="C90" s="51"/>
      <c r="D90" s="51"/>
      <c r="E90" s="51"/>
      <c r="F90" s="37"/>
      <c r="G90" s="24"/>
      <c r="H90" s="37"/>
      <c r="I90" s="2"/>
    </row>
  </sheetData>
  <mergeCells count="13">
    <mergeCell ref="A9:E9"/>
    <mergeCell ref="A88:C88"/>
    <mergeCell ref="A6:D6"/>
    <mergeCell ref="A7:D8"/>
    <mergeCell ref="F10:F11"/>
    <mergeCell ref="G10:G11"/>
    <mergeCell ref="H10:H11"/>
    <mergeCell ref="A90:E90"/>
    <mergeCell ref="A10:A11"/>
    <mergeCell ref="B10:B11"/>
    <mergeCell ref="C10:C11"/>
    <mergeCell ref="E10:E11"/>
    <mergeCell ref="D10:D11"/>
  </mergeCells>
  <pageMargins left="0.78749999999999998" right="0.59027779999999996" top="0.59027779999999996" bottom="0.59027779999999996" header="0.39374999999999999" footer="0.51180550000000002"/>
  <pageSetup paperSize="9" scale="64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1F8061B-DB72-41AF-969A-F56D166BF22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7</vt:lpstr>
      <vt:lpstr>'Приложение 7'!Заголовки_для_печати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Budget03</dc:creator>
  <cp:lastModifiedBy>Пользователь</cp:lastModifiedBy>
  <cp:lastPrinted>2021-04-08T07:54:47Z</cp:lastPrinted>
  <dcterms:created xsi:type="dcterms:W3CDTF">2020-02-04T05:54:42Z</dcterms:created>
  <dcterms:modified xsi:type="dcterms:W3CDTF">2021-07-22T08:34:51Z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29.03.2017 15_21_48)(4).xlsx</vt:lpwstr>
  </property>
  <property fmtid="{D5CDD505-2E9C-101B-9397-08002B2CF9AE}" pid="3" name="Название отчета">
    <vt:lpwstr>Вариант (новый от 29.03.2017 15_21_48)(4).xlsx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14чеботарь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