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ПОСТАНОВЛЕНИЯ, РАСПОРЯЖЕНИЯ\2023\Исполнение бюджета 3 кв 2023\"/>
    </mc:Choice>
  </mc:AlternateContent>
  <bookViews>
    <workbookView xWindow="-120" yWindow="-120" windowWidth="19440" windowHeight="13176"/>
  </bookViews>
  <sheets>
    <sheet name="3" sheetId="2" r:id="rId1"/>
    <sheet name="4" sheetId="4" r:id="rId2"/>
  </sheets>
  <definedNames>
    <definedName name="_xlnm.Print_Titles" localSheetId="0">'3'!$5:$5</definedName>
    <definedName name="_xlnm.Print_Titles" localSheetId="1">'4'!$8:$8</definedName>
  </definedNames>
  <calcPr calcId="152511"/>
</workbook>
</file>

<file path=xl/calcChain.xml><?xml version="1.0" encoding="utf-8"?>
<calcChain xmlns="http://schemas.openxmlformats.org/spreadsheetml/2006/main">
  <c r="G74" i="2" l="1"/>
  <c r="H128" i="2" l="1"/>
  <c r="H130" i="4"/>
  <c r="H101" i="4"/>
  <c r="H102" i="4"/>
  <c r="G21" i="4" l="1"/>
  <c r="I90" i="2"/>
  <c r="I38" i="2"/>
  <c r="G38" i="2"/>
  <c r="G12" i="2"/>
  <c r="G18" i="2"/>
  <c r="G127" i="2" l="1"/>
  <c r="I127" i="2"/>
  <c r="H127" i="2" s="1"/>
  <c r="A92" i="4"/>
  <c r="A100" i="4" s="1"/>
  <c r="G56" i="4"/>
  <c r="G57" i="4" s="1"/>
  <c r="F57" i="4" s="1"/>
  <c r="A16" i="4"/>
  <c r="A31" i="4" s="1"/>
  <c r="A47" i="4" s="1"/>
  <c r="A138" i="4" s="1"/>
  <c r="A90" i="2"/>
  <c r="A98" i="2" s="1"/>
  <c r="A13" i="2"/>
  <c r="A26" i="2" s="1"/>
  <c r="A43" i="2" s="1"/>
  <c r="A136" i="2" s="1"/>
  <c r="G42" i="4"/>
  <c r="G41" i="4" s="1"/>
  <c r="I42" i="4"/>
  <c r="H43" i="4"/>
  <c r="F43" i="4"/>
  <c r="I22" i="4"/>
  <c r="H23" i="4"/>
  <c r="J23" i="4" s="1"/>
  <c r="F23" i="4"/>
  <c r="G22" i="4"/>
  <c r="F22" i="4" s="1"/>
  <c r="F21" i="4" s="1"/>
  <c r="H135" i="4"/>
  <c r="F135" i="4"/>
  <c r="I134" i="4"/>
  <c r="H134" i="4" s="1"/>
  <c r="G134" i="4"/>
  <c r="F134" i="4" s="1"/>
  <c r="I112" i="4"/>
  <c r="I111" i="4" s="1"/>
  <c r="G112" i="4"/>
  <c r="G111" i="4" s="1"/>
  <c r="H58" i="4"/>
  <c r="J58" i="4" s="1"/>
  <c r="H59" i="4"/>
  <c r="H60" i="4"/>
  <c r="F59" i="4"/>
  <c r="J59" i="4" s="1"/>
  <c r="F60" i="4"/>
  <c r="I56" i="4"/>
  <c r="I57" i="4" s="1"/>
  <c r="H57" i="4" s="1"/>
  <c r="F56" i="4"/>
  <c r="F58" i="4"/>
  <c r="G132" i="2"/>
  <c r="J60" i="4" l="1"/>
  <c r="J43" i="4"/>
  <c r="H22" i="4"/>
  <c r="J22" i="4" s="1"/>
  <c r="I21" i="4"/>
  <c r="J57" i="4"/>
  <c r="J56" i="4"/>
  <c r="H56" i="4"/>
  <c r="J134" i="4"/>
  <c r="J135" i="4"/>
  <c r="I32" i="4"/>
  <c r="H38" i="4"/>
  <c r="F38" i="4"/>
  <c r="I37" i="4"/>
  <c r="H37" i="4" s="1"/>
  <c r="G37" i="4"/>
  <c r="F37" i="4" s="1"/>
  <c r="G32" i="4"/>
  <c r="G27" i="2"/>
  <c r="H21" i="4" l="1"/>
  <c r="J21" i="4" s="1"/>
  <c r="J38" i="4"/>
  <c r="J37" i="4"/>
  <c r="G91" i="2"/>
  <c r="H133" i="2"/>
  <c r="F133" i="2"/>
  <c r="I132" i="2"/>
  <c r="F132" i="2"/>
  <c r="I110" i="2"/>
  <c r="I109" i="2" s="1"/>
  <c r="H109" i="2" s="1"/>
  <c r="G110" i="2"/>
  <c r="G109" i="2" s="1"/>
  <c r="F109" i="2" s="1"/>
  <c r="G80" i="2"/>
  <c r="F80" i="2" s="1"/>
  <c r="H55" i="2"/>
  <c r="H56" i="2"/>
  <c r="H58" i="2"/>
  <c r="F56" i="2"/>
  <c r="F58" i="2"/>
  <c r="I57" i="2"/>
  <c r="H57" i="2" s="1"/>
  <c r="I55" i="2"/>
  <c r="G57" i="2"/>
  <c r="F57" i="2" s="1"/>
  <c r="G55" i="2"/>
  <c r="F55" i="2" s="1"/>
  <c r="H54" i="2"/>
  <c r="F54" i="2"/>
  <c r="I53" i="2"/>
  <c r="G53" i="2"/>
  <c r="I36" i="2"/>
  <c r="H36" i="2" s="1"/>
  <c r="G36" i="2"/>
  <c r="F36" i="2" s="1"/>
  <c r="H37" i="2"/>
  <c r="F37" i="2"/>
  <c r="I34" i="2"/>
  <c r="H34" i="2" s="1"/>
  <c r="G34" i="2"/>
  <c r="F34" i="2" s="1"/>
  <c r="H11" i="2"/>
  <c r="H15" i="2"/>
  <c r="H16" i="2"/>
  <c r="H17" i="2"/>
  <c r="H20" i="2"/>
  <c r="H21" i="2"/>
  <c r="H24" i="2"/>
  <c r="H28" i="2"/>
  <c r="H29" i="2"/>
  <c r="H31" i="2"/>
  <c r="H33" i="2"/>
  <c r="H35" i="2"/>
  <c r="H40" i="2"/>
  <c r="H45" i="2"/>
  <c r="H46" i="2"/>
  <c r="H51" i="2"/>
  <c r="H63" i="2"/>
  <c r="H64" i="2"/>
  <c r="H65" i="2"/>
  <c r="H66" i="2"/>
  <c r="H67" i="2"/>
  <c r="H68" i="2"/>
  <c r="H69" i="2"/>
  <c r="H73" i="2"/>
  <c r="H75" i="2"/>
  <c r="H77" i="2"/>
  <c r="H79" i="2"/>
  <c r="H81" i="2"/>
  <c r="H83" i="2"/>
  <c r="H88" i="2"/>
  <c r="H92" i="2"/>
  <c r="H94" i="2"/>
  <c r="H95" i="2"/>
  <c r="H96" i="2"/>
  <c r="H102" i="2"/>
  <c r="H104" i="2"/>
  <c r="H106" i="2"/>
  <c r="H108" i="2"/>
  <c r="H110" i="2"/>
  <c r="H111" i="2"/>
  <c r="H112" i="2"/>
  <c r="H113" i="2"/>
  <c r="H115" i="2"/>
  <c r="H116" i="2"/>
  <c r="H118" i="2"/>
  <c r="H123" i="2"/>
  <c r="H131" i="2"/>
  <c r="H143" i="2"/>
  <c r="H144" i="2"/>
  <c r="F11" i="2"/>
  <c r="F15" i="2"/>
  <c r="F16" i="2"/>
  <c r="F17" i="2"/>
  <c r="F20" i="2"/>
  <c r="F24" i="2"/>
  <c r="F28" i="2"/>
  <c r="F29" i="2"/>
  <c r="F30" i="2"/>
  <c r="F31" i="2"/>
  <c r="F33" i="2"/>
  <c r="F35" i="2"/>
  <c r="F40" i="2"/>
  <c r="F45" i="2"/>
  <c r="F46" i="2"/>
  <c r="F51" i="2"/>
  <c r="F63" i="2"/>
  <c r="F64" i="2"/>
  <c r="F65" i="2"/>
  <c r="F66" i="2"/>
  <c r="F67" i="2"/>
  <c r="F68" i="2"/>
  <c r="F69" i="2"/>
  <c r="F73" i="2"/>
  <c r="F74" i="2"/>
  <c r="F75" i="2"/>
  <c r="F77" i="2"/>
  <c r="F79" i="2"/>
  <c r="F81" i="2"/>
  <c r="F83" i="2"/>
  <c r="F88" i="2"/>
  <c r="F92" i="2"/>
  <c r="F94" i="2"/>
  <c r="F96" i="2"/>
  <c r="F100" i="2"/>
  <c r="F102" i="2"/>
  <c r="F104" i="2"/>
  <c r="F106" i="2"/>
  <c r="F108" i="2"/>
  <c r="F110" i="2"/>
  <c r="F111" i="2"/>
  <c r="F112" i="2"/>
  <c r="F113" i="2"/>
  <c r="F115" i="2"/>
  <c r="F116" i="2"/>
  <c r="F118" i="2"/>
  <c r="F123" i="2"/>
  <c r="F128" i="2"/>
  <c r="F129" i="2"/>
  <c r="F131" i="2"/>
  <c r="F138" i="2"/>
  <c r="F143" i="2"/>
  <c r="F144" i="2"/>
  <c r="J20" i="2" l="1"/>
  <c r="G52" i="2"/>
  <c r="F52" i="2" s="1"/>
  <c r="I52" i="2"/>
  <c r="H52" i="2" s="1"/>
  <c r="H53" i="2"/>
  <c r="J133" i="2"/>
  <c r="H132" i="2"/>
  <c r="J132" i="2" s="1"/>
  <c r="J56" i="2"/>
  <c r="J55" i="2"/>
  <c r="J58" i="2"/>
  <c r="J57" i="2"/>
  <c r="J54" i="2"/>
  <c r="J37" i="2"/>
  <c r="F53" i="2"/>
  <c r="J53" i="2" s="1"/>
  <c r="J36" i="2"/>
  <c r="I72" i="2"/>
  <c r="H72" i="2" s="1"/>
  <c r="J75" i="2"/>
  <c r="I74" i="2"/>
  <c r="H74" i="2" s="1"/>
  <c r="J74" i="2" s="1"/>
  <c r="I76" i="4"/>
  <c r="H76" i="4" s="1"/>
  <c r="H77" i="4"/>
  <c r="G76" i="4"/>
  <c r="F76" i="4" s="1"/>
  <c r="F77" i="4"/>
  <c r="J52" i="2" l="1"/>
  <c r="G72" i="2"/>
  <c r="I74" i="4"/>
  <c r="H100" i="2"/>
  <c r="H129" i="2"/>
  <c r="H138" i="2"/>
  <c r="H140" i="4"/>
  <c r="F72" i="2" l="1"/>
  <c r="I10" i="2"/>
  <c r="H10" i="2" s="1"/>
  <c r="H133" i="4"/>
  <c r="F133" i="4"/>
  <c r="J133" i="4" l="1"/>
  <c r="G74" i="4"/>
  <c r="I132" i="4" l="1"/>
  <c r="H132" i="4" s="1"/>
  <c r="G132" i="4"/>
  <c r="F132" i="4" s="1"/>
  <c r="D133" i="4"/>
  <c r="D132" i="4"/>
  <c r="A133" i="4"/>
  <c r="A132" i="4"/>
  <c r="D85" i="4"/>
  <c r="D83" i="4"/>
  <c r="D81" i="4"/>
  <c r="D78" i="4"/>
  <c r="G39" i="4"/>
  <c r="I24" i="4"/>
  <c r="H24" i="4" s="1"/>
  <c r="H25" i="4"/>
  <c r="G24" i="4"/>
  <c r="F24" i="4" s="1"/>
  <c r="D25" i="4"/>
  <c r="D24" i="4"/>
  <c r="C25" i="4"/>
  <c r="C24" i="4"/>
  <c r="A25" i="4"/>
  <c r="A24" i="4"/>
  <c r="I130" i="2"/>
  <c r="H130" i="2" s="1"/>
  <c r="G130" i="2"/>
  <c r="F130" i="2" l="1"/>
  <c r="J130" i="2" s="1"/>
  <c r="G126" i="2"/>
  <c r="J132" i="4"/>
  <c r="J131" i="2"/>
  <c r="J24" i="4"/>
  <c r="F25" i="4"/>
  <c r="J25" i="4" s="1"/>
  <c r="D82" i="2" l="1"/>
  <c r="D80" i="2"/>
  <c r="I30" i="2"/>
  <c r="H30" i="2" s="1"/>
  <c r="G14" i="2"/>
  <c r="F14" i="2" s="1"/>
  <c r="I19" i="2"/>
  <c r="G19" i="2"/>
  <c r="F19" i="2" s="1"/>
  <c r="F18" i="2" s="1"/>
  <c r="H19" i="2" l="1"/>
  <c r="H18" i="2" s="1"/>
  <c r="J18" i="2" s="1"/>
  <c r="I18" i="2"/>
  <c r="J19" i="2"/>
  <c r="J31" i="2"/>
  <c r="J30" i="2"/>
  <c r="I91" i="2"/>
  <c r="H91" i="2" s="1"/>
  <c r="F91" i="2"/>
  <c r="J96" i="2"/>
  <c r="G95" i="2"/>
  <c r="F95" i="2" s="1"/>
  <c r="I93" i="2"/>
  <c r="H93" i="2" s="1"/>
  <c r="G93" i="2"/>
  <c r="G90" i="2" s="1"/>
  <c r="F90" i="2" l="1"/>
  <c r="F93" i="2"/>
  <c r="H90" i="2"/>
  <c r="J92" i="2"/>
  <c r="J91" i="2"/>
  <c r="J93" i="2"/>
  <c r="J95" i="2"/>
  <c r="J94" i="2"/>
  <c r="H96" i="4"/>
  <c r="F96" i="4"/>
  <c r="I95" i="4"/>
  <c r="H95" i="4" s="1"/>
  <c r="G95" i="4"/>
  <c r="F95" i="4" s="1"/>
  <c r="G93" i="4"/>
  <c r="I93" i="4"/>
  <c r="F94" i="4"/>
  <c r="H94" i="4"/>
  <c r="H97" i="4"/>
  <c r="F98" i="4"/>
  <c r="J98" i="4" s="1"/>
  <c r="G97" i="4"/>
  <c r="F97" i="4" s="1"/>
  <c r="J96" i="4" l="1"/>
  <c r="G92" i="4"/>
  <c r="H93" i="4"/>
  <c r="I92" i="4"/>
  <c r="F38" i="2"/>
  <c r="F39" i="2"/>
  <c r="F93" i="4"/>
  <c r="J97" i="4"/>
  <c r="J94" i="4"/>
  <c r="J95" i="4"/>
  <c r="G82" i="2"/>
  <c r="F82" i="2" s="1"/>
  <c r="G99" i="2"/>
  <c r="G76" i="2"/>
  <c r="G44" i="2"/>
  <c r="F44" i="2" s="1"/>
  <c r="G32" i="2"/>
  <c r="G26" i="2" s="1"/>
  <c r="G10" i="2"/>
  <c r="F10" i="2" s="1"/>
  <c r="G48" i="4"/>
  <c r="G25" i="2" l="1"/>
  <c r="J93" i="4"/>
  <c r="F99" i="2"/>
  <c r="F76" i="2"/>
  <c r="F32" i="2"/>
  <c r="I48" i="4"/>
  <c r="G101" i="4"/>
  <c r="G84" i="4"/>
  <c r="G78" i="4"/>
  <c r="G35" i="4"/>
  <c r="G31" i="4" s="1"/>
  <c r="G30" i="4" s="1"/>
  <c r="G17" i="4"/>
  <c r="G13" i="4"/>
  <c r="G12" i="4" s="1"/>
  <c r="F26" i="2" l="1"/>
  <c r="H146" i="4"/>
  <c r="F146" i="4"/>
  <c r="H145" i="4"/>
  <c r="F145" i="4"/>
  <c r="I144" i="4"/>
  <c r="H144" i="4" s="1"/>
  <c r="G144" i="4"/>
  <c r="G143" i="4" s="1"/>
  <c r="F140" i="4"/>
  <c r="I139" i="4"/>
  <c r="I138" i="4" s="1"/>
  <c r="G139" i="4"/>
  <c r="H131" i="4"/>
  <c r="F131" i="4"/>
  <c r="I129" i="4"/>
  <c r="F130" i="4"/>
  <c r="G129" i="4"/>
  <c r="G128" i="4" s="1"/>
  <c r="H125" i="4"/>
  <c r="F125" i="4"/>
  <c r="I124" i="4"/>
  <c r="H124" i="4" s="1"/>
  <c r="G124" i="4"/>
  <c r="F124" i="4" s="1"/>
  <c r="H120" i="4"/>
  <c r="F120" i="4"/>
  <c r="I119" i="4"/>
  <c r="I116" i="4" s="1"/>
  <c r="H116" i="4" s="1"/>
  <c r="G119" i="4"/>
  <c r="G116" i="4" s="1"/>
  <c r="F116" i="4" s="1"/>
  <c r="H118" i="4"/>
  <c r="F118" i="4"/>
  <c r="H117" i="4"/>
  <c r="F117" i="4"/>
  <c r="H115" i="4"/>
  <c r="F115" i="4"/>
  <c r="H114" i="4"/>
  <c r="F114" i="4"/>
  <c r="H113" i="4"/>
  <c r="F113" i="4"/>
  <c r="H112" i="4"/>
  <c r="F112" i="4"/>
  <c r="H111" i="4"/>
  <c r="F111" i="4"/>
  <c r="H110" i="4"/>
  <c r="F110" i="4"/>
  <c r="I109" i="4"/>
  <c r="H109" i="4" s="1"/>
  <c r="G109" i="4"/>
  <c r="F109" i="4" s="1"/>
  <c r="H108" i="4"/>
  <c r="F108" i="4"/>
  <c r="I107" i="4"/>
  <c r="G107" i="4"/>
  <c r="F107" i="4" s="1"/>
  <c r="H106" i="4"/>
  <c r="F106" i="4"/>
  <c r="I105" i="4"/>
  <c r="H105" i="4" s="1"/>
  <c r="G105" i="4"/>
  <c r="F105" i="4" s="1"/>
  <c r="H104" i="4"/>
  <c r="F104" i="4"/>
  <c r="I103" i="4"/>
  <c r="H103" i="4" s="1"/>
  <c r="G103" i="4"/>
  <c r="F103" i="4" s="1"/>
  <c r="F102" i="4"/>
  <c r="I101" i="4"/>
  <c r="F101" i="4"/>
  <c r="H92" i="4"/>
  <c r="H90" i="4"/>
  <c r="F90" i="4"/>
  <c r="I89" i="4"/>
  <c r="I88" i="4" s="1"/>
  <c r="G89" i="4"/>
  <c r="G88" i="4" s="1"/>
  <c r="H85" i="4"/>
  <c r="F85" i="4"/>
  <c r="I84" i="4"/>
  <c r="H84" i="4" s="1"/>
  <c r="F84" i="4"/>
  <c r="H83" i="4"/>
  <c r="F83" i="4"/>
  <c r="F82" i="4" s="1"/>
  <c r="I82" i="4"/>
  <c r="H82" i="4" s="1"/>
  <c r="G82" i="4"/>
  <c r="H81" i="4"/>
  <c r="F81" i="4"/>
  <c r="I80" i="4"/>
  <c r="H80" i="4" s="1"/>
  <c r="H79" i="4"/>
  <c r="F79" i="4"/>
  <c r="I78" i="4"/>
  <c r="H78" i="4" s="1"/>
  <c r="F78" i="4"/>
  <c r="H75" i="4"/>
  <c r="F75" i="4"/>
  <c r="H74" i="4"/>
  <c r="H71" i="4"/>
  <c r="F71" i="4"/>
  <c r="H70" i="4"/>
  <c r="F70" i="4"/>
  <c r="H69" i="4"/>
  <c r="F69" i="4"/>
  <c r="H68" i="4"/>
  <c r="F68" i="4"/>
  <c r="H67" i="4"/>
  <c r="F67" i="4"/>
  <c r="H66" i="4"/>
  <c r="F66" i="4"/>
  <c r="H65" i="4"/>
  <c r="F65" i="4"/>
  <c r="I64" i="4"/>
  <c r="H64" i="4" s="1"/>
  <c r="G64" i="4"/>
  <c r="G63" i="4" s="1"/>
  <c r="H55" i="4"/>
  <c r="F55" i="4"/>
  <c r="I54" i="4"/>
  <c r="G54" i="4"/>
  <c r="H50" i="4"/>
  <c r="F50" i="4"/>
  <c r="H49" i="4"/>
  <c r="F49" i="4"/>
  <c r="H48" i="4"/>
  <c r="F48" i="4"/>
  <c r="G47" i="4"/>
  <c r="F47" i="4" s="1"/>
  <c r="H44" i="4"/>
  <c r="F44" i="4"/>
  <c r="F42" i="4"/>
  <c r="F41" i="4"/>
  <c r="H40" i="4"/>
  <c r="F40" i="4"/>
  <c r="H39" i="4"/>
  <c r="F39" i="4"/>
  <c r="H36" i="4"/>
  <c r="F36" i="4"/>
  <c r="I35" i="4"/>
  <c r="F35" i="4"/>
  <c r="H34" i="4"/>
  <c r="F34" i="4"/>
  <c r="F33" i="4"/>
  <c r="H29" i="4"/>
  <c r="F29" i="4"/>
  <c r="I28" i="4"/>
  <c r="I27" i="4" s="1"/>
  <c r="H27" i="4" s="1"/>
  <c r="G28" i="4"/>
  <c r="G27" i="4" s="1"/>
  <c r="H26" i="4"/>
  <c r="H20" i="4"/>
  <c r="F20" i="4"/>
  <c r="H19" i="4"/>
  <c r="F19" i="4"/>
  <c r="H18" i="4"/>
  <c r="F18" i="4"/>
  <c r="I17" i="4"/>
  <c r="I16" i="4" s="1"/>
  <c r="I15" i="4" s="1"/>
  <c r="H14" i="4"/>
  <c r="F14" i="4"/>
  <c r="I13" i="4"/>
  <c r="I12" i="4" s="1"/>
  <c r="F13" i="4"/>
  <c r="G11" i="4"/>
  <c r="I99" i="2"/>
  <c r="H99" i="2" s="1"/>
  <c r="I82" i="2"/>
  <c r="H82" i="2" s="1"/>
  <c r="I27" i="2"/>
  <c r="I26" i="2" s="1"/>
  <c r="I32" i="2"/>
  <c r="H32" i="2" s="1"/>
  <c r="I44" i="2"/>
  <c r="H44" i="2" s="1"/>
  <c r="I76" i="2"/>
  <c r="H76" i="2" s="1"/>
  <c r="I128" i="4" l="1"/>
  <c r="H128" i="4" s="1"/>
  <c r="H127" i="4" s="1"/>
  <c r="H129" i="4"/>
  <c r="H107" i="4"/>
  <c r="J107" i="4" s="1"/>
  <c r="I100" i="4"/>
  <c r="I99" i="4" s="1"/>
  <c r="H54" i="4"/>
  <c r="I53" i="4"/>
  <c r="H35" i="4"/>
  <c r="J35" i="4" s="1"/>
  <c r="I31" i="4"/>
  <c r="H38" i="2"/>
  <c r="H39" i="2"/>
  <c r="H26" i="2"/>
  <c r="H27" i="2"/>
  <c r="F54" i="4"/>
  <c r="G53" i="4"/>
  <c r="I41" i="4"/>
  <c r="H41" i="4" s="1"/>
  <c r="J41" i="4" s="1"/>
  <c r="H32" i="4"/>
  <c r="F128" i="4"/>
  <c r="J145" i="4"/>
  <c r="F139" i="4"/>
  <c r="G138" i="4"/>
  <c r="F31" i="4"/>
  <c r="J146" i="4"/>
  <c r="J29" i="4"/>
  <c r="J113" i="4"/>
  <c r="J70" i="4"/>
  <c r="J125" i="4"/>
  <c r="J69" i="4"/>
  <c r="J114" i="4"/>
  <c r="J49" i="4"/>
  <c r="J90" i="4"/>
  <c r="J39" i="4"/>
  <c r="H139" i="4"/>
  <c r="J106" i="4"/>
  <c r="J48" i="4"/>
  <c r="J84" i="4"/>
  <c r="J81" i="4"/>
  <c r="J65" i="4"/>
  <c r="J19" i="4"/>
  <c r="J40" i="4"/>
  <c r="J79" i="4"/>
  <c r="J131" i="4"/>
  <c r="J14" i="4"/>
  <c r="J78" i="4"/>
  <c r="J101" i="4"/>
  <c r="J109" i="4"/>
  <c r="F27" i="4"/>
  <c r="J27" i="4" s="1"/>
  <c r="G26" i="4"/>
  <c r="F26" i="4" s="1"/>
  <c r="J26" i="4" s="1"/>
  <c r="H33" i="4"/>
  <c r="J33" i="4" s="1"/>
  <c r="H42" i="4"/>
  <c r="J42" i="4" s="1"/>
  <c r="F28" i="4"/>
  <c r="J68" i="4"/>
  <c r="J104" i="4"/>
  <c r="J18" i="4"/>
  <c r="J66" i="4"/>
  <c r="J85" i="4"/>
  <c r="J103" i="4"/>
  <c r="J117" i="4"/>
  <c r="H13" i="4"/>
  <c r="J13" i="4" s="1"/>
  <c r="G46" i="4"/>
  <c r="G45" i="4" s="1"/>
  <c r="F45" i="4" s="1"/>
  <c r="J50" i="4"/>
  <c r="J112" i="4"/>
  <c r="F88" i="4"/>
  <c r="G87" i="4"/>
  <c r="H12" i="4"/>
  <c r="I11" i="4"/>
  <c r="J105" i="4"/>
  <c r="I73" i="4"/>
  <c r="H73" i="4" s="1"/>
  <c r="F119" i="4"/>
  <c r="J140" i="4"/>
  <c r="J71" i="4"/>
  <c r="G100" i="4"/>
  <c r="G99" i="4" s="1"/>
  <c r="J108" i="4"/>
  <c r="J111" i="4"/>
  <c r="J118" i="4"/>
  <c r="J44" i="4"/>
  <c r="J20" i="4"/>
  <c r="I47" i="4"/>
  <c r="I46" i="4" s="1"/>
  <c r="H46" i="4" s="1"/>
  <c r="F64" i="4"/>
  <c r="J64" i="4" s="1"/>
  <c r="J67" i="4"/>
  <c r="F89" i="4"/>
  <c r="J120" i="4"/>
  <c r="F129" i="4"/>
  <c r="J34" i="4"/>
  <c r="J102" i="4"/>
  <c r="J110" i="4"/>
  <c r="G123" i="4"/>
  <c r="F123" i="4" s="1"/>
  <c r="J36" i="4"/>
  <c r="J55" i="4"/>
  <c r="J83" i="4"/>
  <c r="J115" i="4"/>
  <c r="F144" i="4"/>
  <c r="J144" i="4" s="1"/>
  <c r="H16" i="4"/>
  <c r="J82" i="4"/>
  <c r="J124" i="4"/>
  <c r="F11" i="4"/>
  <c r="J75" i="4"/>
  <c r="G62" i="4"/>
  <c r="F63" i="4"/>
  <c r="F92" i="4"/>
  <c r="J92" i="4" s="1"/>
  <c r="G91" i="4"/>
  <c r="F91" i="4" s="1"/>
  <c r="G142" i="4"/>
  <c r="F143" i="4"/>
  <c r="H88" i="4"/>
  <c r="I87" i="4"/>
  <c r="J116" i="4"/>
  <c r="I63" i="4"/>
  <c r="I91" i="4"/>
  <c r="H91" i="4" s="1"/>
  <c r="I143" i="4"/>
  <c r="F12" i="4"/>
  <c r="H17" i="4"/>
  <c r="H28" i="4"/>
  <c r="F32" i="4"/>
  <c r="G80" i="4"/>
  <c r="H89" i="4"/>
  <c r="I123" i="4"/>
  <c r="J130" i="4"/>
  <c r="H119" i="4"/>
  <c r="I25" i="2" l="1"/>
  <c r="H100" i="4"/>
  <c r="J54" i="4"/>
  <c r="I52" i="4"/>
  <c r="I51" i="4" s="1"/>
  <c r="H51" i="4" s="1"/>
  <c r="F80" i="4"/>
  <c r="J80" i="4" s="1"/>
  <c r="G73" i="4"/>
  <c r="F87" i="4"/>
  <c r="J139" i="4"/>
  <c r="J32" i="4"/>
  <c r="G127" i="4"/>
  <c r="G126" i="4" s="1"/>
  <c r="F126" i="4" s="1"/>
  <c r="J119" i="4"/>
  <c r="F46" i="4"/>
  <c r="J46" i="4" s="1"/>
  <c r="H15" i="4"/>
  <c r="J12" i="4"/>
  <c r="F100" i="4"/>
  <c r="G86" i="4"/>
  <c r="J88" i="4"/>
  <c r="H53" i="4"/>
  <c r="H31" i="4"/>
  <c r="J31" i="4" s="1"/>
  <c r="I30" i="4"/>
  <c r="H30" i="4" s="1"/>
  <c r="H11" i="4"/>
  <c r="J11" i="4" s="1"/>
  <c r="I72" i="4"/>
  <c r="H72" i="4" s="1"/>
  <c r="J129" i="4"/>
  <c r="J28" i="4"/>
  <c r="I45" i="4"/>
  <c r="H45" i="4" s="1"/>
  <c r="J45" i="4" s="1"/>
  <c r="H47" i="4"/>
  <c r="J47" i="4" s="1"/>
  <c r="J91" i="4"/>
  <c r="I137" i="4"/>
  <c r="H138" i="4"/>
  <c r="H99" i="4"/>
  <c r="G122" i="4"/>
  <c r="G121" i="4" s="1"/>
  <c r="F121" i="4" s="1"/>
  <c r="J89" i="4"/>
  <c r="G16" i="4"/>
  <c r="G15" i="4" s="1"/>
  <c r="F17" i="4"/>
  <c r="J17" i="4" s="1"/>
  <c r="I62" i="4"/>
  <c r="H63" i="4"/>
  <c r="J63" i="4" s="1"/>
  <c r="I122" i="4"/>
  <c r="H123" i="4"/>
  <c r="J123" i="4" s="1"/>
  <c r="G52" i="4"/>
  <c r="G51" i="4" s="1"/>
  <c r="F53" i="4"/>
  <c r="I142" i="4"/>
  <c r="H143" i="4"/>
  <c r="J143" i="4" s="1"/>
  <c r="G141" i="4"/>
  <c r="F142" i="4"/>
  <c r="I127" i="4"/>
  <c r="J128" i="4"/>
  <c r="F74" i="4"/>
  <c r="J74" i="4" s="1"/>
  <c r="F62" i="4"/>
  <c r="G137" i="4"/>
  <c r="F138" i="4"/>
  <c r="H87" i="4"/>
  <c r="J87" i="4" s="1"/>
  <c r="I9" i="2"/>
  <c r="H9" i="2" s="1"/>
  <c r="I14" i="2"/>
  <c r="I23" i="2"/>
  <c r="I43" i="2"/>
  <c r="I50" i="2"/>
  <c r="I62" i="2"/>
  <c r="I78" i="2"/>
  <c r="H78" i="2" s="1"/>
  <c r="I80" i="2"/>
  <c r="H80" i="2" s="1"/>
  <c r="I87" i="2"/>
  <c r="I101" i="2"/>
  <c r="H101" i="2" s="1"/>
  <c r="I103" i="2"/>
  <c r="H103" i="2" s="1"/>
  <c r="I105" i="2"/>
  <c r="H105" i="2" s="1"/>
  <c r="I107" i="2"/>
  <c r="H107" i="2" s="1"/>
  <c r="I117" i="2"/>
  <c r="H117" i="2" s="1"/>
  <c r="I122" i="2"/>
  <c r="H122" i="2" s="1"/>
  <c r="I137" i="2"/>
  <c r="I142" i="2"/>
  <c r="H142" i="2" s="1"/>
  <c r="G101" i="2"/>
  <c r="G13" i="2"/>
  <c r="G62" i="2"/>
  <c r="G87" i="2"/>
  <c r="G89" i="2"/>
  <c r="F89" i="2" s="1"/>
  <c r="G105" i="2"/>
  <c r="F105" i="2" s="1"/>
  <c r="G107" i="2"/>
  <c r="F107" i="2" s="1"/>
  <c r="G117" i="2"/>
  <c r="G122" i="2"/>
  <c r="G137" i="2"/>
  <c r="G142" i="2"/>
  <c r="F142" i="2" s="1"/>
  <c r="G9" i="2"/>
  <c r="G23" i="2"/>
  <c r="G43" i="2"/>
  <c r="G50" i="2"/>
  <c r="G78" i="2"/>
  <c r="G71" i="2" s="1"/>
  <c r="G70" i="2" s="1"/>
  <c r="G103" i="2"/>
  <c r="H52" i="4" l="1"/>
  <c r="H137" i="2"/>
  <c r="J137" i="2" s="1"/>
  <c r="I136" i="2"/>
  <c r="F103" i="2"/>
  <c r="G98" i="2"/>
  <c r="G97" i="2" s="1"/>
  <c r="J100" i="4"/>
  <c r="J53" i="4"/>
  <c r="F127" i="4"/>
  <c r="G61" i="2"/>
  <c r="F62" i="2"/>
  <c r="F101" i="2"/>
  <c r="I22" i="2"/>
  <c r="H22" i="2" s="1"/>
  <c r="H23" i="2"/>
  <c r="I86" i="4"/>
  <c r="H86" i="4" s="1"/>
  <c r="F78" i="2"/>
  <c r="J78" i="2" s="1"/>
  <c r="G22" i="2"/>
  <c r="F23" i="2"/>
  <c r="F127" i="2"/>
  <c r="I126" i="2"/>
  <c r="H126" i="2" s="1"/>
  <c r="G136" i="2"/>
  <c r="F137" i="2"/>
  <c r="I61" i="2"/>
  <c r="H62" i="2"/>
  <c r="G121" i="2"/>
  <c r="F122" i="2"/>
  <c r="J122" i="2" s="1"/>
  <c r="G114" i="2"/>
  <c r="F114" i="2" s="1"/>
  <c r="F117" i="2"/>
  <c r="I86" i="2"/>
  <c r="H86" i="2" s="1"/>
  <c r="H87" i="2"/>
  <c r="G86" i="2"/>
  <c r="G85" i="2" s="1"/>
  <c r="F87" i="2"/>
  <c r="I49" i="2"/>
  <c r="I48" i="2" s="1"/>
  <c r="I47" i="2" s="1"/>
  <c r="H50" i="2"/>
  <c r="G49" i="2"/>
  <c r="F50" i="2"/>
  <c r="I42" i="2"/>
  <c r="H43" i="2"/>
  <c r="G42" i="2"/>
  <c r="F43" i="2"/>
  <c r="F27" i="2"/>
  <c r="I13" i="2"/>
  <c r="I12" i="2" s="1"/>
  <c r="H14" i="2"/>
  <c r="F13" i="2"/>
  <c r="G8" i="2"/>
  <c r="F9" i="2"/>
  <c r="J9" i="2" s="1"/>
  <c r="F99" i="4"/>
  <c r="J99" i="4" s="1"/>
  <c r="F86" i="4"/>
  <c r="F30" i="4"/>
  <c r="J30" i="4" s="1"/>
  <c r="I10" i="4"/>
  <c r="H10" i="4" s="1"/>
  <c r="J81" i="2"/>
  <c r="G141" i="2"/>
  <c r="J142" i="2"/>
  <c r="I114" i="2"/>
  <c r="H114" i="2" s="1"/>
  <c r="J144" i="2"/>
  <c r="I141" i="2"/>
  <c r="H141" i="2" s="1"/>
  <c r="I121" i="2"/>
  <c r="I98" i="2"/>
  <c r="F122" i="4"/>
  <c r="J138" i="4"/>
  <c r="I85" i="2"/>
  <c r="H85" i="2" s="1"/>
  <c r="J80" i="2"/>
  <c r="J143" i="2"/>
  <c r="I71" i="2"/>
  <c r="H25" i="2"/>
  <c r="I8" i="2"/>
  <c r="H137" i="4"/>
  <c r="I136" i="4"/>
  <c r="H62" i="4"/>
  <c r="J62" i="4" s="1"/>
  <c r="I61" i="4"/>
  <c r="H142" i="4"/>
  <c r="J142" i="4" s="1"/>
  <c r="I141" i="4"/>
  <c r="F141" i="4"/>
  <c r="G10" i="4"/>
  <c r="F16" i="4"/>
  <c r="J16" i="4" s="1"/>
  <c r="F73" i="4"/>
  <c r="J73" i="4" s="1"/>
  <c r="G72" i="4"/>
  <c r="F52" i="4"/>
  <c r="J52" i="4" s="1"/>
  <c r="F51" i="4"/>
  <c r="J51" i="4" s="1"/>
  <c r="H122" i="4"/>
  <c r="I121" i="4"/>
  <c r="H121" i="4" s="1"/>
  <c r="J121" i="4" s="1"/>
  <c r="F137" i="4"/>
  <c r="G136" i="4"/>
  <c r="F136" i="4" s="1"/>
  <c r="I126" i="4"/>
  <c r="H136" i="2"/>
  <c r="J10" i="2"/>
  <c r="J11" i="2"/>
  <c r="J15" i="2"/>
  <c r="J16" i="2"/>
  <c r="J17" i="2"/>
  <c r="J24" i="2"/>
  <c r="J27" i="2"/>
  <c r="J28" i="2"/>
  <c r="J29" i="2"/>
  <c r="J32" i="2"/>
  <c r="J33" i="2"/>
  <c r="J34" i="2"/>
  <c r="J35" i="2"/>
  <c r="J38" i="2"/>
  <c r="J39" i="2"/>
  <c r="J40" i="2"/>
  <c r="J44" i="2"/>
  <c r="J45" i="2"/>
  <c r="J46" i="2"/>
  <c r="J51" i="2"/>
  <c r="J63" i="2"/>
  <c r="J64" i="2"/>
  <c r="J65" i="2"/>
  <c r="J66" i="2"/>
  <c r="J67" i="2"/>
  <c r="J68" i="2"/>
  <c r="J69" i="2"/>
  <c r="J72" i="2"/>
  <c r="J73" i="2"/>
  <c r="J76" i="2"/>
  <c r="J77" i="2"/>
  <c r="J79" i="2"/>
  <c r="J82" i="2"/>
  <c r="J83" i="2"/>
  <c r="J88" i="2"/>
  <c r="J99" i="2"/>
  <c r="J100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5" i="2"/>
  <c r="J116" i="2"/>
  <c r="J117" i="2"/>
  <c r="J118" i="2"/>
  <c r="J123" i="2"/>
  <c r="J128" i="2"/>
  <c r="J129" i="2"/>
  <c r="J138" i="2"/>
  <c r="H126" i="4" l="1"/>
  <c r="J126" i="4" s="1"/>
  <c r="J137" i="4"/>
  <c r="H8" i="2"/>
  <c r="J8" i="2" s="1"/>
  <c r="I7" i="2"/>
  <c r="J127" i="2"/>
  <c r="G84" i="2"/>
  <c r="F12" i="2"/>
  <c r="J127" i="4"/>
  <c r="H98" i="2"/>
  <c r="I97" i="2"/>
  <c r="H97" i="2" s="1"/>
  <c r="G21" i="2"/>
  <c r="F21" i="2" s="1"/>
  <c r="J21" i="2" s="1"/>
  <c r="F22" i="2"/>
  <c r="J22" i="2" s="1"/>
  <c r="F8" i="2"/>
  <c r="G60" i="2"/>
  <c r="G59" i="2" s="1"/>
  <c r="F61" i="2"/>
  <c r="J61" i="2" s="1"/>
  <c r="G140" i="2"/>
  <c r="F141" i="2"/>
  <c r="J141" i="2" s="1"/>
  <c r="G135" i="2"/>
  <c r="F136" i="2"/>
  <c r="J136" i="2" s="1"/>
  <c r="I60" i="2"/>
  <c r="H60" i="2" s="1"/>
  <c r="H61" i="2"/>
  <c r="G125" i="2"/>
  <c r="F125" i="2" s="1"/>
  <c r="F126" i="2"/>
  <c r="J126" i="2" s="1"/>
  <c r="I120" i="2"/>
  <c r="H120" i="2" s="1"/>
  <c r="H121" i="2"/>
  <c r="G120" i="2"/>
  <c r="F121" i="2"/>
  <c r="J121" i="2" s="1"/>
  <c r="F97" i="2"/>
  <c r="F98" i="2"/>
  <c r="F85" i="2"/>
  <c r="J85" i="2" s="1"/>
  <c r="F86" i="2"/>
  <c r="J86" i="2" s="1"/>
  <c r="I70" i="2"/>
  <c r="H70" i="2" s="1"/>
  <c r="H71" i="2"/>
  <c r="F70" i="2"/>
  <c r="F71" i="2"/>
  <c r="H49" i="2"/>
  <c r="G48" i="2"/>
  <c r="F49" i="2"/>
  <c r="I41" i="2"/>
  <c r="H41" i="2" s="1"/>
  <c r="H42" i="2"/>
  <c r="G41" i="2"/>
  <c r="F41" i="2" s="1"/>
  <c r="F42" i="2"/>
  <c r="J26" i="2"/>
  <c r="H12" i="2"/>
  <c r="H13" i="2"/>
  <c r="J13" i="2" s="1"/>
  <c r="I119" i="2"/>
  <c r="J114" i="2"/>
  <c r="I140" i="2"/>
  <c r="J14" i="2"/>
  <c r="J122" i="4"/>
  <c r="J86" i="4"/>
  <c r="I59" i="2"/>
  <c r="H59" i="2" s="1"/>
  <c r="H136" i="4"/>
  <c r="J136" i="4" s="1"/>
  <c r="I9" i="4"/>
  <c r="H9" i="4" s="1"/>
  <c r="J62" i="2"/>
  <c r="J23" i="2"/>
  <c r="J87" i="2"/>
  <c r="J101" i="2"/>
  <c r="J43" i="2"/>
  <c r="I125" i="2"/>
  <c r="H125" i="2" s="1"/>
  <c r="F72" i="4"/>
  <c r="J72" i="4" s="1"/>
  <c r="G61" i="4"/>
  <c r="F61" i="4" s="1"/>
  <c r="H61" i="4"/>
  <c r="H141" i="4"/>
  <c r="J141" i="4" s="1"/>
  <c r="I147" i="4"/>
  <c r="H147" i="4" s="1"/>
  <c r="F15" i="4"/>
  <c r="J15" i="4" s="1"/>
  <c r="J50" i="2"/>
  <c r="I89" i="2"/>
  <c r="J90" i="2"/>
  <c r="I135" i="2"/>
  <c r="H135" i="2" s="1"/>
  <c r="G9" i="4" l="1"/>
  <c r="G147" i="4" s="1"/>
  <c r="F147" i="4" s="1"/>
  <c r="J98" i="2"/>
  <c r="G47" i="2"/>
  <c r="F47" i="2" s="1"/>
  <c r="G7" i="2"/>
  <c r="J12" i="2"/>
  <c r="G124" i="2"/>
  <c r="F60" i="2"/>
  <c r="J60" i="2" s="1"/>
  <c r="F59" i="2"/>
  <c r="J59" i="2" s="1"/>
  <c r="I139" i="2"/>
  <c r="H139" i="2" s="1"/>
  <c r="H140" i="2"/>
  <c r="G139" i="2"/>
  <c r="F139" i="2" s="1"/>
  <c r="F140" i="2"/>
  <c r="J140" i="2" s="1"/>
  <c r="G134" i="2"/>
  <c r="F134" i="2" s="1"/>
  <c r="F135" i="2"/>
  <c r="J49" i="2"/>
  <c r="G119" i="2"/>
  <c r="F119" i="2" s="1"/>
  <c r="F120" i="2"/>
  <c r="J120" i="2" s="1"/>
  <c r="H119" i="2"/>
  <c r="H89" i="2"/>
  <c r="J89" i="2" s="1"/>
  <c r="F84" i="2"/>
  <c r="H7" i="2"/>
  <c r="H47" i="2"/>
  <c r="H48" i="2"/>
  <c r="F48" i="2"/>
  <c r="J42" i="2"/>
  <c r="J41" i="2"/>
  <c r="F25" i="2"/>
  <c r="J25" i="2" s="1"/>
  <c r="I84" i="2"/>
  <c r="H84" i="2" s="1"/>
  <c r="J97" i="2"/>
  <c r="J71" i="2"/>
  <c r="J70" i="2"/>
  <c r="I124" i="2"/>
  <c r="H124" i="2" s="1"/>
  <c r="J125" i="2"/>
  <c r="F10" i="4"/>
  <c r="J10" i="4" s="1"/>
  <c r="J61" i="4"/>
  <c r="I134" i="2"/>
  <c r="H134" i="2" s="1"/>
  <c r="J135" i="2"/>
  <c r="G145" i="2" l="1"/>
  <c r="F145" i="2" s="1"/>
  <c r="F124" i="2"/>
  <c r="G6" i="2"/>
  <c r="F6" i="2" s="1"/>
  <c r="J119" i="2"/>
  <c r="J139" i="2"/>
  <c r="F7" i="2"/>
  <c r="J7" i="2" s="1"/>
  <c r="J84" i="2"/>
  <c r="J48" i="2"/>
  <c r="J47" i="2"/>
  <c r="F9" i="4"/>
  <c r="J9" i="4" s="1"/>
  <c r="J134" i="2"/>
  <c r="I6" i="2"/>
  <c r="H6" i="2" s="1"/>
  <c r="I145" i="2"/>
  <c r="H145" i="2" s="1"/>
  <c r="J124" i="2" l="1"/>
  <c r="J6" i="2"/>
</calcChain>
</file>

<file path=xl/sharedStrings.xml><?xml version="1.0" encoding="utf-8"?>
<sst xmlns="http://schemas.openxmlformats.org/spreadsheetml/2006/main" count="1326" uniqueCount="195">
  <si>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</si>
  <si>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</si>
  <si>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</si>
  <si>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</si>
  <si>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</si>
  <si>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</si>
  <si>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</si>
  <si>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</si>
  <si>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</si>
  <si>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</si>
  <si>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</si>
  <si>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</si>
  <si>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</si>
  <si>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</si>
  <si>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</si>
  <si>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</si>
  <si>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</si>
  <si>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</si>
  <si>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</si>
  <si>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</si>
  <si>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</si>
  <si>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</si>
  <si>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</si>
  <si>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</si>
  <si>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</si>
  <si>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</si>
  <si>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</si>
  <si>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</si>
  <si>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</si>
  <si>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</si>
  <si>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</si>
  <si>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</si>
  <si>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</si>
  <si>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</si>
  <si>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</si>
  <si>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</si>
  <si>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</si>
  <si>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</si>
  <si>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</si>
  <si>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</si>
  <si>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</si>
  <si>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</si>
  <si>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</si>
  <si>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</si>
  <si>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</si>
  <si>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</si>
  <si>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</si>
  <si>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</si>
  <si>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</si>
  <si>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</si>
  <si>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</si>
  <si>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</si>
  <si>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</si>
  <si>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</si>
  <si>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</si>
  <si>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</si>
  <si>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</si>
  <si>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</si>
  <si>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</si>
  <si>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</si>
  <si>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</si>
  <si>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</si>
  <si>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</si>
  <si>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</si>
  <si>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</si>
  <si>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</si>
  <si>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</si>
  <si>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</si>
  <si>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</si>
  <si>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</si>
  <si>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</si>
  <si>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</si>
  <si>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</si>
  <si>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</si>
  <si>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</si>
  <si>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</si>
  <si>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</si>
  <si>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</si>
  <si>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</si>
  <si>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</si>
  <si>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</si>
  <si>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</si>
  <si>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</si>
  <si>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</si>
  <si>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</si>
  <si>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</si>
  <si>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</si>
  <si>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</si>
  <si>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</si>
  <si>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</si>
  <si>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</si>
  <si>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</si>
  <si>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</si>
  <si>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</si>
  <si>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</si>
  <si>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</si>
  <si>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</si>
  <si>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</si>
  <si>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</si>
  <si>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</si>
  <si>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</si>
  <si>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</si>
  <si>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</si>
  <si>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</si>
  <si>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</si>
  <si>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</si>
  <si>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</si>
  <si>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</si>
  <si>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</si>
  <si>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</si>
  <si>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</si>
  <si>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</si>
  <si>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</si>
  <si>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</si>
  <si>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</si>
  <si>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</si>
  <si>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</si>
  <si>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</si>
  <si>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</si>
  <si>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</si>
  <si>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</si>
  <si>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</si>
  <si>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</si>
  <si>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</si>
  <si>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</si>
  <si>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</si>
  <si>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</si>
  <si>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</si>
  <si>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</si>
  <si>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</si>
  <si>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</si>
  <si>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</si>
  <si>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</si>
  <si>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</si>
  <si>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</si>
  <si>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</si>
  <si>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Исполнение расходов по ведомственной структуре</t>
  </si>
  <si>
    <t xml:space="preserve">        Муниципальная программа "Формирование современной городской среды"</t>
  </si>
  <si>
    <t xml:space="preserve">          Обеспечение программа "Формирование современной городской среды"</t>
  </si>
  <si>
    <t xml:space="preserve">        Муниципальная программа "Формирование современной городской среды" территорий Нижнеивкинского городского поселения на 2020 год"</t>
  </si>
  <si>
    <t xml:space="preserve">            Создание и деятельность в муниципальных образованиях административной (ых) комисии (ий)</t>
  </si>
  <si>
    <t xml:space="preserve">      Закупка товаров, работ и услуг для обеспечения государственных (муниципальных) нужд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</si>
  <si>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</si>
  <si>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</si>
  <si>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</si>
  <si>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>11000S5175</t>
  </si>
  <si>
    <t>11000S5550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</si>
  <si>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</si>
  <si>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</si>
  <si>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080001403A</t>
  </si>
  <si>
    <t>Иные бюджетные ассигнования</t>
  </si>
  <si>
    <t>Исполнение судебных актов</t>
  </si>
  <si>
    <t>Обеспечение отопительного сезона 2021-2022 годов</t>
  </si>
  <si>
    <t>070001742Г</t>
  </si>
  <si>
    <t>Утверждено сводной бюджетной росписью (руб.)</t>
  </si>
  <si>
    <t>Фактически исполнено (руб.)</t>
  </si>
  <si>
    <t>010001403А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</si>
  <si>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</si>
  <si>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Расходы за счет средств на выполнение расходных обязательств муниципальных образований</t>
  </si>
  <si>
    <t>0100016050</t>
  </si>
  <si>
    <t>0314</t>
  </si>
  <si>
    <t>0310004010</t>
  </si>
  <si>
    <t xml:space="preserve">     Организация деятельности дружин</t>
  </si>
  <si>
    <t xml:space="preserve">        Закупка товаров, работ и услуг для обеспечения государственных (муниципальных) нужд</t>
  </si>
  <si>
    <t>0310015160</t>
  </si>
  <si>
    <t>03100S5160</t>
  </si>
  <si>
    <t xml:space="preserve">    Организация деятельности народных дружин</t>
  </si>
  <si>
    <t xml:space="preserve">       Ремонт автомобильных дорог местного значения с твердым покрытием в границах городских населенных пунктах</t>
  </si>
  <si>
    <t xml:space="preserve">        Софинансирование на ремонт автомобильных дорог местного значения с твердым покрытием в границах городских населенных пунктах</t>
  </si>
  <si>
    <t xml:space="preserve">      Обустройство площадок накопления твердых коммунальных отходов на территории Нижнеивкинского городского поселения</t>
  </si>
  <si>
    <t xml:space="preserve">       Поддержка отрасли культуры</t>
  </si>
  <si>
    <t>08000L5190</t>
  </si>
  <si>
    <t>0300000000</t>
  </si>
  <si>
    <t>0400001040</t>
  </si>
  <si>
    <t>02000001050</t>
  </si>
  <si>
    <t xml:space="preserve">        Мероприятия в области энергосбережения и повышения энергетической эффективности</t>
  </si>
  <si>
    <t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t>
  </si>
  <si>
    <t xml:space="preserve">        Муниципальная программа "Управление муниципальным имуществом МО Нижнеивкинского городского поселения" на 2023-2027 годы</t>
  </si>
  <si>
    <t xml:space="preserve">        Муниципальная программа "Пожарная безопасность и защита населения и территории   Нижнеивкинского городского поселения от чрезвычайных ситуаций" на 2023-2027 гг</t>
  </si>
  <si>
    <t xml:space="preserve">        Муниципальная программа "Обеспечение жизнедеятельности населения Нижнеивкинского городского поселения"  на 2023-2027 годы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</si>
  <si>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 Нижнеивкинского городского поселения" на 2023-2027 годы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</si>
  <si>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t>
  </si>
  <si>
    <t xml:space="preserve">      Муниципальная програма "Охрана окружающей среды, воспроизводство и использование природных ресурсов" на 2023-2027 гг</t>
  </si>
  <si>
    <t xml:space="preserve">        Муниципальная программа "Организация культурно - досугового обслуживания населения Нижнеивкинского городского поселения" на 2022-2026 годах</t>
  </si>
  <si>
    <t xml:space="preserve">        Муниципальная программа "Физическая культура и спорт" 2023-2027 гг</t>
  </si>
  <si>
    <t xml:space="preserve">      Муниципальная программа "Энергосбережение и повышения энергетической эффективности на территории Нижнеивкинского городского поселения" на 2023-2027 гг</t>
  </si>
  <si>
    <t>0400000000</t>
  </si>
  <si>
    <t xml:space="preserve">     ОРГАНИЗАЦИЯ ДЕЯТЕЛЬНОСТИ НАРОДНЫХ ДРУЖИН</t>
  </si>
  <si>
    <t xml:space="preserve">      КОММУНАЛЬНОЕ ХОЗЯЙСТВО</t>
  </si>
  <si>
    <t xml:space="preserve">      БЛАГОУСТРОЙСТВО</t>
  </si>
  <si>
    <t xml:space="preserve">        Муниципальная программа "Энергосбережение и повышения энергетической эффективности на территории Нижнеивкинского городского поселения" по решению вопросов местного значения и переданных государственных полномочий" на 2023-2027 годы</t>
  </si>
  <si>
    <t>расходов бюджета Нижнеивкинского городского поселения за 9 месяцев 2023 года</t>
  </si>
  <si>
    <t xml:space="preserve">                                        бюджета Нижнеивкинского городского поселения  за 9 месяцев 2023 г. по разделам, </t>
  </si>
  <si>
    <r>
      <t xml:space="preserve">Приложение № 4 к Постановлению Администрации Нижнеивкинского городского поселения </t>
    </r>
    <r>
      <rPr>
        <sz val="11"/>
        <color rgb="FFFF0000"/>
        <rFont val="Times New Roman"/>
        <family val="1"/>
        <charset val="204"/>
      </rPr>
      <t>№ 167 от 14.10.2023</t>
    </r>
  </si>
  <si>
    <r>
      <t xml:space="preserve">Приложение № 3 к Постановлению Администрации Нижнеивкинского городского поселения </t>
    </r>
    <r>
      <rPr>
        <sz val="11"/>
        <color rgb="FFFF0000"/>
        <rFont val="Times New Roman"/>
        <family val="1"/>
        <charset val="204"/>
      </rPr>
      <t>№ 167 от 24.10.2023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</si>
</sst>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.5"/>
      <name val="Arial"/>
      <family val="2"/>
      <charset val="204"/>
    </font>
    <font>
      <b/>
      <sz val="11"/>
      <name val="Calibri"/>
      <family val="2"/>
      <scheme val="minor"/>
    </font>
    <font>
      <sz val="8"/>
      <color rgb="FF000000"/>
      <name val="Arial Cyr"/>
      <family val="2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3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1" fillId="0" borderId="2">
      <alignment vertical="top" wrapText="1"/>
    </xf>
    <xf numFmtId="0" fontId="4" fillId="0" borderId="1"/>
    <xf numFmtId="0" fontId="18" fillId="0" borderId="9">
      <alignment horizontal="left" wrapTex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88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2" xfId="5" applyNumberFormat="1" applyFont="1" applyProtection="1">
      <alignment horizontal="center" vertical="center" wrapText="1"/>
    </xf>
    <xf numFmtId="1" fontId="8" fillId="0" borderId="2" xfId="7" applyNumberFormat="1" applyFont="1" applyProtection="1">
      <alignment horizontal="center" vertical="top" shrinkToFit="1"/>
    </xf>
    <xf numFmtId="1" fontId="9" fillId="0" borderId="2" xfId="7" applyNumberFormat="1" applyFont="1" applyProtection="1">
      <alignment horizontal="center" vertical="top" shrinkToFit="1"/>
    </xf>
    <xf numFmtId="164" fontId="9" fillId="0" borderId="2" xfId="7" applyNumberFormat="1" applyFont="1" applyProtection="1">
      <alignment horizontal="center" vertical="top" shrinkToFit="1"/>
    </xf>
    <xf numFmtId="4" fontId="8" fillId="2" borderId="2" xfId="8" applyNumberFormat="1" applyFont="1" applyProtection="1">
      <alignment horizontal="right" vertical="top" shrinkToFit="1"/>
    </xf>
    <xf numFmtId="4" fontId="8" fillId="2" borderId="3" xfId="11" applyNumberFormat="1" applyFont="1" applyProtection="1">
      <alignment horizontal="right" vertical="top" shrinkToFit="1"/>
    </xf>
    <xf numFmtId="0" fontId="8" fillId="0" borderId="2" xfId="5" applyNumberFormat="1" applyFont="1" applyAlignment="1" applyProtection="1">
      <alignment horizontal="center" vertical="center" wrapText="1"/>
    </xf>
    <xf numFmtId="0" fontId="8" fillId="0" borderId="2" xfId="6" applyNumberFormat="1" applyFont="1" applyAlignment="1" applyProtection="1">
      <alignment vertical="top" wrapText="1"/>
    </xf>
    <xf numFmtId="0" fontId="8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9" fillId="0" borderId="2" xfId="6" applyNumberFormat="1" applyFont="1" applyAlignment="1" applyProtection="1">
      <alignment vertical="top" wrapText="1"/>
    </xf>
    <xf numFmtId="164" fontId="9" fillId="0" borderId="5" xfId="7" applyNumberFormat="1" applyFont="1" applyBorder="1" applyProtection="1">
      <alignment horizontal="center" vertical="top" shrinkToFit="1"/>
    </xf>
    <xf numFmtId="0" fontId="8" fillId="0" borderId="6" xfId="6" applyNumberFormat="1" applyFont="1" applyBorder="1" applyAlignment="1" applyProtection="1">
      <alignment vertical="top" wrapText="1"/>
    </xf>
    <xf numFmtId="1" fontId="8" fillId="0" borderId="6" xfId="7" applyNumberFormat="1" applyFont="1" applyBorder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0" fontId="8" fillId="0" borderId="2" xfId="7" applyNumberFormat="1" applyFont="1" applyProtection="1">
      <alignment horizontal="center" vertical="top" shrinkToFit="1"/>
    </xf>
    <xf numFmtId="49" fontId="8" fillId="0" borderId="2" xfId="7" applyNumberFormat="1" applyFont="1" applyProtection="1">
      <alignment horizontal="center" vertical="top" shrinkToFit="1"/>
    </xf>
    <xf numFmtId="0" fontId="8" fillId="0" borderId="1" xfId="13" applyFont="1">
      <alignment horizontal="left" wrapText="1"/>
    </xf>
    <xf numFmtId="0" fontId="5" fillId="0" borderId="1" xfId="0" applyNumberFormat="1" applyFont="1" applyFill="1" applyBorder="1" applyAlignment="1" applyProtection="1">
      <alignment vertical="top"/>
    </xf>
    <xf numFmtId="0" fontId="10" fillId="5" borderId="4" xfId="0" applyNumberFormat="1" applyFont="1" applyFill="1" applyBorder="1" applyAlignment="1" applyProtection="1">
      <alignment horizontal="center" vertical="top" wrapText="1"/>
    </xf>
    <xf numFmtId="4" fontId="8" fillId="5" borderId="2" xfId="8" applyNumberFormat="1" applyFont="1" applyFill="1" applyProtection="1">
      <alignment horizontal="right" vertical="top" shrinkToFit="1"/>
    </xf>
    <xf numFmtId="0" fontId="8" fillId="5" borderId="1" xfId="2" applyNumberFormat="1" applyFont="1" applyFill="1" applyProtection="1"/>
    <xf numFmtId="0" fontId="8" fillId="5" borderId="1" xfId="13" applyFont="1" applyFill="1">
      <alignment horizontal="left" wrapText="1"/>
    </xf>
    <xf numFmtId="0" fontId="6" fillId="5" borderId="0" xfId="0" applyFont="1" applyFill="1" applyProtection="1">
      <protection locked="0"/>
    </xf>
    <xf numFmtId="4" fontId="8" fillId="5" borderId="3" xfId="11" applyNumberFormat="1" applyFont="1" applyFill="1" applyProtection="1">
      <alignment horizontal="right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164" fontId="10" fillId="5" borderId="4" xfId="0" applyNumberFormat="1" applyFont="1" applyFill="1" applyBorder="1" applyAlignment="1" applyProtection="1">
      <alignment horizontal="center" vertical="top" wrapText="1"/>
    </xf>
    <xf numFmtId="164" fontId="8" fillId="5" borderId="1" xfId="2" applyNumberFormat="1" applyFont="1" applyFill="1" applyProtection="1"/>
    <xf numFmtId="164" fontId="8" fillId="5" borderId="1" xfId="13" applyNumberFormat="1" applyFont="1" applyFill="1">
      <alignment horizontal="left" wrapText="1"/>
    </xf>
    <xf numFmtId="164" fontId="6" fillId="5" borderId="0" xfId="0" applyNumberFormat="1" applyFont="1" applyFill="1" applyProtection="1">
      <protection locked="0"/>
    </xf>
    <xf numFmtId="0" fontId="9" fillId="0" borderId="7" xfId="25" applyNumberFormat="1" applyFont="1" applyFill="1" applyBorder="1" applyAlignment="1" applyProtection="1">
      <alignment horizontal="left" vertical="top" wrapText="1"/>
    </xf>
    <xf numFmtId="0" fontId="8" fillId="0" borderId="2" xfId="6" applyNumberFormat="1" applyFont="1" applyFill="1" applyAlignment="1" applyProtection="1">
      <alignment vertical="top" wrapTex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7" xfId="6" applyNumberFormat="1" applyFont="1" applyFill="1" applyBorder="1" applyAlignme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4" fontId="12" fillId="2" borderId="2" xfId="8" applyNumberFormat="1" applyFont="1" applyProtection="1">
      <alignment horizontal="right" vertical="top" shrinkToFit="1"/>
    </xf>
    <xf numFmtId="0" fontId="8" fillId="0" borderId="2" xfId="25" applyFont="1" applyAlignment="1" applyProtection="1">
      <alignment horizontal="left" vertical="top" wrapText="1"/>
    </xf>
    <xf numFmtId="0" fontId="8" fillId="0" borderId="4" xfId="25" applyNumberFormat="1" applyFont="1" applyBorder="1" applyAlignment="1" applyProtection="1">
      <alignment horizontal="left" vertical="top" wrapText="1"/>
    </xf>
    <xf numFmtId="0" fontId="8" fillId="5" borderId="4" xfId="25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 applyProtection="1">
      <alignment vertical="top"/>
    </xf>
    <xf numFmtId="0" fontId="15" fillId="0" borderId="1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0" fontId="13" fillId="5" borderId="1" xfId="0" applyNumberFormat="1" applyFont="1" applyFill="1" applyBorder="1" applyAlignment="1" applyProtection="1">
      <alignment vertical="top"/>
    </xf>
    <xf numFmtId="0" fontId="9" fillId="0" borderId="2" xfId="5" applyNumberFormat="1" applyFont="1" applyAlignment="1" applyProtection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0" fontId="14" fillId="5" borderId="4" xfId="0" applyNumberFormat="1" applyFont="1" applyFill="1" applyBorder="1" applyAlignment="1" applyProtection="1">
      <alignment horizontal="center" vertical="top" wrapText="1"/>
    </xf>
    <xf numFmtId="0" fontId="9" fillId="0" borderId="1" xfId="2" applyNumberFormat="1" applyFont="1" applyProtection="1"/>
    <xf numFmtId="0" fontId="17" fillId="0" borderId="0" xfId="0" applyFont="1" applyProtection="1">
      <protection locked="0"/>
    </xf>
    <xf numFmtId="4" fontId="9" fillId="2" borderId="2" xfId="8" applyNumberFormat="1" applyFont="1" applyProtection="1">
      <alignment horizontal="right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Fill="1" applyAlignment="1" applyProtection="1">
      <alignment vertical="top" wrapText="1"/>
    </xf>
    <xf numFmtId="0" fontId="9" fillId="0" borderId="2" xfId="7" applyNumberFormat="1" applyFont="1" applyProtection="1">
      <alignment horizontal="center" vertical="top" shrinkToFit="1"/>
    </xf>
    <xf numFmtId="2" fontId="9" fillId="0" borderId="2" xfId="7" applyNumberFormat="1" applyFont="1" applyProtection="1">
      <alignment horizontal="center" vertical="top" shrinkToFit="1"/>
    </xf>
    <xf numFmtId="2" fontId="9" fillId="2" borderId="2" xfId="8" applyNumberFormat="1" applyFont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1" fontId="9" fillId="0" borderId="6" xfId="7" applyNumberFormat="1" applyFont="1" applyBorder="1" applyProtection="1">
      <alignment horizontal="center" vertical="top" shrinkToFit="1"/>
    </xf>
    <xf numFmtId="0" fontId="9" fillId="0" borderId="7" xfId="6" applyNumberFormat="1" applyFont="1" applyFill="1" applyBorder="1" applyAlignment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" fontId="9" fillId="0" borderId="8" xfId="7" applyNumberFormat="1" applyFont="1" applyBorder="1" applyProtection="1">
      <alignment horizontal="center" vertical="top" shrinkToFit="1"/>
    </xf>
    <xf numFmtId="0" fontId="9" fillId="0" borderId="6" xfId="6" applyNumberFormat="1" applyFont="1" applyBorder="1" applyAlignment="1" applyProtection="1">
      <alignment vertical="top" wrapText="1"/>
    </xf>
    <xf numFmtId="164" fontId="9" fillId="2" borderId="2" xfId="8" applyNumberFormat="1" applyFont="1" applyProtection="1">
      <alignment horizontal="right" vertical="top" shrinkToFit="1"/>
    </xf>
    <xf numFmtId="4" fontId="9" fillId="2" borderId="3" xfId="11" applyNumberFormat="1" applyFont="1" applyProtection="1">
      <alignment horizontal="right" vertical="top" shrinkToFi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1" xfId="0" applyNumberFormat="1" applyFont="1" applyFill="1" applyBorder="1" applyAlignment="1" applyProtection="1">
      <alignment vertical="top"/>
    </xf>
    <xf numFmtId="0" fontId="8" fillId="0" borderId="2" xfId="6" applyNumberFormat="1" applyFont="1" applyAlignment="1" applyProtection="1">
      <alignment horizontal="left" wrapText="1"/>
    </xf>
    <xf numFmtId="0" fontId="8" fillId="0" borderId="7" xfId="25" applyNumberFormat="1" applyFont="1" applyFill="1" applyBorder="1" applyAlignment="1" applyProtection="1">
      <alignment horizontal="left" vertical="top" wrapText="1"/>
    </xf>
    <xf numFmtId="0" fontId="9" fillId="0" borderId="2" xfId="6" applyNumberFormat="1" applyFont="1" applyAlignment="1" applyProtection="1">
      <alignment horizontal="left" wrapText="1"/>
    </xf>
    <xf numFmtId="4" fontId="9" fillId="5" borderId="2" xfId="8" applyNumberFormat="1" applyFont="1" applyFill="1" applyProtection="1">
      <alignment horizontal="right" vertical="top" shrinkToFi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vertical="center" wrapText="1"/>
    </xf>
    <xf numFmtId="164" fontId="9" fillId="5" borderId="6" xfId="8" applyNumberFormat="1" applyFont="1" applyFill="1" applyBorder="1" applyProtection="1">
      <alignment horizontal="right" vertical="top" shrinkToFit="1"/>
    </xf>
    <xf numFmtId="164" fontId="9" fillId="5" borderId="4" xfId="11" applyNumberFormat="1" applyFont="1" applyFill="1" applyBorder="1" applyProtection="1">
      <alignment horizontal="right" vertical="top" shrinkToFi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9" fillId="0" borderId="4" xfId="10" applyNumberFormat="1" applyFont="1" applyBorder="1" applyAlignment="1" applyProtection="1">
      <alignment horizontal="left"/>
    </xf>
    <xf numFmtId="0" fontId="9" fillId="0" borderId="4" xfId="10" applyFont="1" applyBorder="1" applyAlignment="1">
      <alignment horizontal="left"/>
    </xf>
    <xf numFmtId="0" fontId="7" fillId="0" borderId="1" xfId="0" applyNumberFormat="1" applyFont="1" applyFill="1" applyBorder="1" applyAlignment="1" applyProtection="1">
      <alignment horizontal="left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10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center" vertical="top"/>
    </xf>
  </cellXfs>
  <cellStyles count="3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xl70" xfId="27"/>
    <cellStyle name="Обычный" xfId="0" builtinId="0"/>
    <cellStyle name="Обычный 10" xfId="35"/>
    <cellStyle name="Обычный 11" xfId="36"/>
    <cellStyle name="Обычный 12" xfId="37"/>
    <cellStyle name="Обычный 13" xfId="38"/>
    <cellStyle name="Обычный 2" xfId="26"/>
    <cellStyle name="Обычный 3" xfId="28"/>
    <cellStyle name="Обычный 4" xfId="29"/>
    <cellStyle name="Обычный 5" xfId="30"/>
    <cellStyle name="Обычный 6" xfId="31"/>
    <cellStyle name="Обычный 7" xfId="32"/>
    <cellStyle name="Обычный 8" xfId="33"/>
    <cellStyle name="Обычный 9" xfId="3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7"/>
  <sheetViews>
    <sheetView showGridLines="0" tabSelected="1" zoomScale="70" zoomScaleNormal="70" zoomScaleSheetLayoutView="90" workbookViewId="0">
      <selection activeCell="N5" sqref="N5"/>
    </sheetView>
  </sheetViews>
  <sheetFormatPr defaultColWidth="9.109375" defaultRowHeight="15.6" outlineLevelRow="5" x14ac:dyDescent="0.3"/>
  <cols>
    <col min="1" max="1" width="70.6640625" style="13" customWidth="1"/>
    <col min="2" max="3" width="7.6640625" style="2" customWidth="1"/>
    <col min="4" max="4" width="17.6640625" style="2" customWidth="1"/>
    <col min="5" max="5" width="6.44140625" style="2" customWidth="1"/>
    <col min="6" max="6" width="18.109375" style="2" customWidth="1"/>
    <col min="7" max="7" width="11.6640625" style="2" hidden="1" customWidth="1"/>
    <col min="8" max="8" width="15.44140625" style="33" customWidth="1"/>
    <col min="9" max="9" width="11.6640625" style="2" hidden="1" customWidth="1"/>
    <col min="10" max="10" width="18.33203125" style="27" customWidth="1"/>
    <col min="11" max="11" width="9.109375" style="2" customWidth="1"/>
    <col min="12" max="16384" width="9.109375" style="1"/>
  </cols>
  <sheetData>
    <row r="1" spans="1:14" ht="51.75" customHeight="1" x14ac:dyDescent="0.3">
      <c r="A1" s="22"/>
      <c r="B1" s="22"/>
      <c r="C1" s="22"/>
      <c r="D1" s="22"/>
      <c r="E1" s="22"/>
      <c r="F1" s="79" t="s">
        <v>194</v>
      </c>
      <c r="G1" s="79"/>
      <c r="H1" s="79"/>
      <c r="I1" s="79"/>
      <c r="J1" s="79"/>
      <c r="K1" s="70"/>
      <c r="L1" s="70"/>
      <c r="M1" s="70"/>
      <c r="N1" s="70"/>
    </row>
    <row r="2" spans="1:14" x14ac:dyDescent="0.3">
      <c r="A2" s="85" t="s">
        <v>131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4" x14ac:dyDescent="0.3">
      <c r="A3" s="84" t="s">
        <v>192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4" ht="17.25" customHeight="1" x14ac:dyDescent="0.3">
      <c r="A4" s="84" t="s">
        <v>132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</row>
    <row r="5" spans="1:14" ht="88.95" customHeight="1" x14ac:dyDescent="0.3">
      <c r="A5" s="10" t="s">
        <v>128</v>
      </c>
      <c r="B5" s="4" t="s">
        <v>0</v>
      </c>
      <c r="C5" s="4" t="s">
        <v>1</v>
      </c>
      <c r="D5" s="4" t="s">
        <v>2</v>
      </c>
      <c r="E5" s="4" t="s">
        <v>3</v>
      </c>
      <c r="F5" s="4" t="s">
        <v>133</v>
      </c>
      <c r="G5" s="4" t="s">
        <v>154</v>
      </c>
      <c r="H5" s="30" t="s">
        <v>134</v>
      </c>
      <c r="I5" s="30" t="s">
        <v>155</v>
      </c>
      <c r="J5" s="23" t="s">
        <v>135</v>
      </c>
      <c r="K5" s="3"/>
    </row>
    <row r="6" spans="1:14" ht="31.2" x14ac:dyDescent="0.3">
      <c r="A6" s="14" t="s">
        <v>4</v>
      </c>
      <c r="B6" s="6" t="s">
        <v>5</v>
      </c>
      <c r="C6" s="6" t="s">
        <v>6</v>
      </c>
      <c r="D6" s="6" t="s">
        <v>7</v>
      </c>
      <c r="E6" s="6" t="s">
        <v>8</v>
      </c>
      <c r="F6" s="7">
        <f>ROUND(G6/1000,1)</f>
        <v>17209.3</v>
      </c>
      <c r="G6" s="8">
        <f>G7+G41+G47+G59+G84+G119+G124+G134+G139</f>
        <v>17209270.219999999</v>
      </c>
      <c r="H6" s="29">
        <f>ROUND(I6/1000,1)-0.1</f>
        <v>12760.6</v>
      </c>
      <c r="I6" s="8">
        <f>I7+I41+I47+I59+I84+I119+I124+I134+I139</f>
        <v>12760680.65</v>
      </c>
      <c r="J6" s="24">
        <f>H6/F6*100</f>
        <v>74.149442452627369</v>
      </c>
      <c r="K6" s="3"/>
    </row>
    <row r="7" spans="1:14" outlineLevel="1" x14ac:dyDescent="0.3">
      <c r="A7" s="14" t="s">
        <v>9</v>
      </c>
      <c r="B7" s="6" t="s">
        <v>5</v>
      </c>
      <c r="C7" s="6" t="s">
        <v>10</v>
      </c>
      <c r="D7" s="6" t="s">
        <v>7</v>
      </c>
      <c r="E7" s="6" t="s">
        <v>8</v>
      </c>
      <c r="F7" s="7">
        <f t="shared" ref="F7:F80" si="0">ROUND(G7/1000,1)</f>
        <v>5401</v>
      </c>
      <c r="G7" s="8">
        <f>G8+G12+G21+G25</f>
        <v>5400961.2799999993</v>
      </c>
      <c r="H7" s="29">
        <f t="shared" ref="H7:H80" si="1">ROUND(I7/1000,1)</f>
        <v>3724.3</v>
      </c>
      <c r="I7" s="8">
        <f>I8+I12+I21+I25</f>
        <v>3724258.45</v>
      </c>
      <c r="J7" s="24">
        <f t="shared" ref="J7:J86" si="2">H7/F7*100</f>
        <v>68.955748935382346</v>
      </c>
      <c r="K7" s="3"/>
    </row>
    <row r="8" spans="1:14" ht="31.2" outlineLevel="2" x14ac:dyDescent="0.3">
      <c r="A8" s="11" t="s">
        <v>11</v>
      </c>
      <c r="B8" s="5" t="s">
        <v>5</v>
      </c>
      <c r="C8" s="5" t="s">
        <v>12</v>
      </c>
      <c r="D8" s="5" t="s">
        <v>7</v>
      </c>
      <c r="E8" s="5" t="s">
        <v>8</v>
      </c>
      <c r="F8" s="7">
        <f t="shared" si="0"/>
        <v>827.4</v>
      </c>
      <c r="G8" s="8">
        <f>G9</f>
        <v>827400</v>
      </c>
      <c r="H8" s="29">
        <f t="shared" si="1"/>
        <v>564.1</v>
      </c>
      <c r="I8" s="8">
        <f t="shared" ref="I8:I9" si="3">I9</f>
        <v>564143.75</v>
      </c>
      <c r="J8" s="24">
        <f t="shared" si="2"/>
        <v>68.177423253565394</v>
      </c>
      <c r="K8" s="3"/>
    </row>
    <row r="9" spans="1:14" ht="93.6" outlineLevel="3" x14ac:dyDescent="0.3">
      <c r="A9" s="11" t="s">
        <v>176</v>
      </c>
      <c r="B9" s="5" t="s">
        <v>5</v>
      </c>
      <c r="C9" s="5" t="s">
        <v>12</v>
      </c>
      <c r="D9" s="5" t="s">
        <v>14</v>
      </c>
      <c r="E9" s="5" t="s">
        <v>8</v>
      </c>
      <c r="F9" s="7">
        <f t="shared" si="0"/>
        <v>827.4</v>
      </c>
      <c r="G9" s="8">
        <f>G10</f>
        <v>827400</v>
      </c>
      <c r="H9" s="29">
        <f t="shared" si="1"/>
        <v>564.1</v>
      </c>
      <c r="I9" s="8">
        <f t="shared" si="3"/>
        <v>564143.75</v>
      </c>
      <c r="J9" s="24">
        <f t="shared" si="2"/>
        <v>68.177423253565394</v>
      </c>
      <c r="K9" s="3"/>
    </row>
    <row r="10" spans="1:14" outlineLevel="4" x14ac:dyDescent="0.3">
      <c r="A10" s="11" t="s">
        <v>15</v>
      </c>
      <c r="B10" s="5" t="s">
        <v>5</v>
      </c>
      <c r="C10" s="5" t="s">
        <v>12</v>
      </c>
      <c r="D10" s="5" t="s">
        <v>16</v>
      </c>
      <c r="E10" s="5" t="s">
        <v>8</v>
      </c>
      <c r="F10" s="7">
        <f t="shared" si="0"/>
        <v>827.4</v>
      </c>
      <c r="G10" s="8">
        <f>G11</f>
        <v>827400</v>
      </c>
      <c r="H10" s="29">
        <f t="shared" si="1"/>
        <v>564.1</v>
      </c>
      <c r="I10" s="8">
        <f>I11</f>
        <v>564143.75</v>
      </c>
      <c r="J10" s="24">
        <f t="shared" si="2"/>
        <v>68.177423253565394</v>
      </c>
      <c r="K10" s="3"/>
    </row>
    <row r="11" spans="1:14" ht="62.4" outlineLevel="5" x14ac:dyDescent="0.3">
      <c r="A11" s="11" t="s">
        <v>17</v>
      </c>
      <c r="B11" s="5" t="s">
        <v>5</v>
      </c>
      <c r="C11" s="5" t="s">
        <v>12</v>
      </c>
      <c r="D11" s="5" t="s">
        <v>16</v>
      </c>
      <c r="E11" s="5" t="s">
        <v>18</v>
      </c>
      <c r="F11" s="7">
        <f t="shared" si="0"/>
        <v>827.4</v>
      </c>
      <c r="G11" s="8">
        <v>827400</v>
      </c>
      <c r="H11" s="29">
        <f t="shared" si="1"/>
        <v>564.1</v>
      </c>
      <c r="I11" s="8">
        <v>564143.75</v>
      </c>
      <c r="J11" s="24">
        <f t="shared" si="2"/>
        <v>68.177423253565394</v>
      </c>
      <c r="K11" s="3"/>
    </row>
    <row r="12" spans="1:14" ht="46.8" outlineLevel="2" x14ac:dyDescent="0.3">
      <c r="A12" s="11" t="s">
        <v>19</v>
      </c>
      <c r="B12" s="5" t="s">
        <v>5</v>
      </c>
      <c r="C12" s="5" t="s">
        <v>20</v>
      </c>
      <c r="D12" s="5" t="s">
        <v>7</v>
      </c>
      <c r="E12" s="5" t="s">
        <v>8</v>
      </c>
      <c r="F12" s="7">
        <f t="shared" si="0"/>
        <v>2817</v>
      </c>
      <c r="G12" s="8">
        <f>G13+G18</f>
        <v>2817035.28</v>
      </c>
      <c r="H12" s="29">
        <f t="shared" si="1"/>
        <v>2088.3000000000002</v>
      </c>
      <c r="I12" s="8">
        <f>I13+I18</f>
        <v>2088340.95</v>
      </c>
      <c r="J12" s="24">
        <f t="shared" si="2"/>
        <v>74.132055378061779</v>
      </c>
      <c r="K12" s="3"/>
    </row>
    <row r="13" spans="1:14" ht="98.25" customHeight="1" outlineLevel="3" x14ac:dyDescent="0.3">
      <c r="A13" s="11" t="str">
        <f>A9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13" s="5" t="s">
        <v>5</v>
      </c>
      <c r="C13" s="5" t="s">
        <v>20</v>
      </c>
      <c r="D13" s="5" t="s">
        <v>14</v>
      </c>
      <c r="E13" s="5" t="s">
        <v>8</v>
      </c>
      <c r="F13" s="7">
        <f t="shared" si="0"/>
        <v>2706.8</v>
      </c>
      <c r="G13" s="8">
        <f>G14</f>
        <v>2706835.28</v>
      </c>
      <c r="H13" s="29">
        <f t="shared" si="1"/>
        <v>2009.6</v>
      </c>
      <c r="I13" s="8">
        <f t="shared" ref="I13" si="4">I14</f>
        <v>2009588</v>
      </c>
      <c r="J13" s="24">
        <f t="shared" si="2"/>
        <v>74.24264814541155</v>
      </c>
      <c r="K13" s="3"/>
    </row>
    <row r="14" spans="1:14" outlineLevel="4" x14ac:dyDescent="0.3">
      <c r="A14" s="11" t="s">
        <v>21</v>
      </c>
      <c r="B14" s="5" t="s">
        <v>5</v>
      </c>
      <c r="C14" s="5" t="s">
        <v>20</v>
      </c>
      <c r="D14" s="5" t="s">
        <v>22</v>
      </c>
      <c r="E14" s="5" t="s">
        <v>8</v>
      </c>
      <c r="F14" s="7">
        <f t="shared" si="0"/>
        <v>2706.8</v>
      </c>
      <c r="G14" s="8">
        <f>G15+G16+G17</f>
        <v>2706835.28</v>
      </c>
      <c r="H14" s="29">
        <f t="shared" si="1"/>
        <v>2009.6</v>
      </c>
      <c r="I14" s="8">
        <f t="shared" ref="I14" si="5">I15+I16+I17</f>
        <v>2009588</v>
      </c>
      <c r="J14" s="24">
        <f t="shared" si="2"/>
        <v>74.24264814541155</v>
      </c>
      <c r="K14" s="3"/>
    </row>
    <row r="15" spans="1:14" ht="62.4" outlineLevel="5" x14ac:dyDescent="0.3">
      <c r="A15" s="11" t="s">
        <v>17</v>
      </c>
      <c r="B15" s="5" t="s">
        <v>5</v>
      </c>
      <c r="C15" s="5" t="s">
        <v>20</v>
      </c>
      <c r="D15" s="5" t="s">
        <v>22</v>
      </c>
      <c r="E15" s="5" t="s">
        <v>18</v>
      </c>
      <c r="F15" s="7">
        <f t="shared" si="0"/>
        <v>1948</v>
      </c>
      <c r="G15" s="8">
        <v>1947960</v>
      </c>
      <c r="H15" s="29">
        <f t="shared" si="1"/>
        <v>1527.1</v>
      </c>
      <c r="I15" s="8">
        <v>1527102.39</v>
      </c>
      <c r="J15" s="24">
        <f t="shared" si="2"/>
        <v>78.393223819301838</v>
      </c>
      <c r="K15" s="3"/>
    </row>
    <row r="16" spans="1:14" ht="31.2" outlineLevel="5" x14ac:dyDescent="0.3">
      <c r="A16" s="11" t="s">
        <v>23</v>
      </c>
      <c r="B16" s="5" t="s">
        <v>5</v>
      </c>
      <c r="C16" s="5" t="s">
        <v>20</v>
      </c>
      <c r="D16" s="5" t="s">
        <v>22</v>
      </c>
      <c r="E16" s="5" t="s">
        <v>24</v>
      </c>
      <c r="F16" s="7">
        <f t="shared" si="0"/>
        <v>676.9</v>
      </c>
      <c r="G16" s="8">
        <v>676947.42</v>
      </c>
      <c r="H16" s="29">
        <f t="shared" si="1"/>
        <v>418.9</v>
      </c>
      <c r="I16" s="8">
        <v>418852.75</v>
      </c>
      <c r="J16" s="24">
        <f t="shared" si="2"/>
        <v>61.885064263554433</v>
      </c>
      <c r="K16" s="3"/>
    </row>
    <row r="17" spans="1:11" outlineLevel="5" x14ac:dyDescent="0.3">
      <c r="A17" s="11" t="s">
        <v>25</v>
      </c>
      <c r="B17" s="5" t="s">
        <v>5</v>
      </c>
      <c r="C17" s="5" t="s">
        <v>20</v>
      </c>
      <c r="D17" s="5" t="s">
        <v>22</v>
      </c>
      <c r="E17" s="5" t="s">
        <v>26</v>
      </c>
      <c r="F17" s="7">
        <f t="shared" si="0"/>
        <v>81.900000000000006</v>
      </c>
      <c r="G17" s="8">
        <v>81927.86</v>
      </c>
      <c r="H17" s="29">
        <f t="shared" si="1"/>
        <v>63.6</v>
      </c>
      <c r="I17" s="8">
        <v>63632.86</v>
      </c>
      <c r="J17" s="24">
        <f t="shared" si="2"/>
        <v>77.655677655677664</v>
      </c>
      <c r="K17" s="3"/>
    </row>
    <row r="18" spans="1:11" ht="62.4" outlineLevel="5" x14ac:dyDescent="0.3">
      <c r="A18" s="11" t="s">
        <v>190</v>
      </c>
      <c r="B18" s="5">
        <v>981</v>
      </c>
      <c r="C18" s="20" t="s">
        <v>20</v>
      </c>
      <c r="D18" s="20" t="s">
        <v>186</v>
      </c>
      <c r="E18" s="20" t="s">
        <v>8</v>
      </c>
      <c r="F18" s="7">
        <f>F19</f>
        <v>110.2</v>
      </c>
      <c r="G18" s="8">
        <f>G19</f>
        <v>110200</v>
      </c>
      <c r="H18" s="29">
        <f>H19</f>
        <v>78.8</v>
      </c>
      <c r="I18" s="8">
        <f>I19</f>
        <v>78752.95</v>
      </c>
      <c r="J18" s="24">
        <f t="shared" si="2"/>
        <v>71.506352087114337</v>
      </c>
      <c r="K18" s="3"/>
    </row>
    <row r="19" spans="1:11" ht="31.2" outlineLevel="5" x14ac:dyDescent="0.3">
      <c r="A19" s="40" t="s">
        <v>175</v>
      </c>
      <c r="B19" s="5">
        <v>981</v>
      </c>
      <c r="C19" s="20" t="s">
        <v>20</v>
      </c>
      <c r="D19" s="20" t="s">
        <v>173</v>
      </c>
      <c r="E19" s="20" t="s">
        <v>8</v>
      </c>
      <c r="F19" s="7">
        <f t="shared" si="0"/>
        <v>110.2</v>
      </c>
      <c r="G19" s="8">
        <f>G20</f>
        <v>110200</v>
      </c>
      <c r="H19" s="29">
        <f t="shared" si="1"/>
        <v>78.8</v>
      </c>
      <c r="I19" s="8">
        <f>I20</f>
        <v>78752.95</v>
      </c>
      <c r="J19" s="24">
        <f t="shared" si="2"/>
        <v>71.506352087114337</v>
      </c>
      <c r="K19" s="3"/>
    </row>
    <row r="20" spans="1:11" ht="31.2" outlineLevel="5" x14ac:dyDescent="0.3">
      <c r="A20" s="11" t="s">
        <v>23</v>
      </c>
      <c r="B20" s="5">
        <v>981</v>
      </c>
      <c r="C20" s="20" t="s">
        <v>20</v>
      </c>
      <c r="D20" s="20" t="s">
        <v>173</v>
      </c>
      <c r="E20" s="20" t="s">
        <v>24</v>
      </c>
      <c r="F20" s="7">
        <f t="shared" si="0"/>
        <v>110.2</v>
      </c>
      <c r="G20" s="8">
        <v>110200</v>
      </c>
      <c r="H20" s="29">
        <f t="shared" si="1"/>
        <v>78.8</v>
      </c>
      <c r="I20" s="8">
        <v>78752.95</v>
      </c>
      <c r="J20" s="24">
        <f t="shared" si="2"/>
        <v>71.506352087114337</v>
      </c>
      <c r="K20" s="3"/>
    </row>
    <row r="21" spans="1:11" outlineLevel="2" x14ac:dyDescent="0.3">
      <c r="A21" s="11" t="s">
        <v>27</v>
      </c>
      <c r="B21" s="5" t="s">
        <v>5</v>
      </c>
      <c r="C21" s="5" t="s">
        <v>28</v>
      </c>
      <c r="D21" s="5" t="s">
        <v>7</v>
      </c>
      <c r="E21" s="5" t="s">
        <v>8</v>
      </c>
      <c r="F21" s="7">
        <f t="shared" si="0"/>
        <v>10</v>
      </c>
      <c r="G21" s="8">
        <f>G22</f>
        <v>10000</v>
      </c>
      <c r="H21" s="29">
        <f t="shared" si="1"/>
        <v>0</v>
      </c>
      <c r="I21" s="8">
        <v>0</v>
      </c>
      <c r="J21" s="24">
        <f t="shared" si="2"/>
        <v>0</v>
      </c>
      <c r="K21" s="3"/>
    </row>
    <row r="22" spans="1:11" ht="62.4" outlineLevel="3" x14ac:dyDescent="0.3">
      <c r="A22" s="11" t="s">
        <v>13</v>
      </c>
      <c r="B22" s="5" t="s">
        <v>5</v>
      </c>
      <c r="C22" s="5" t="s">
        <v>28</v>
      </c>
      <c r="D22" s="5" t="s">
        <v>14</v>
      </c>
      <c r="E22" s="5" t="s">
        <v>8</v>
      </c>
      <c r="F22" s="7">
        <f t="shared" si="0"/>
        <v>10</v>
      </c>
      <c r="G22" s="8">
        <f>G23</f>
        <v>10000</v>
      </c>
      <c r="H22" s="29">
        <f t="shared" si="1"/>
        <v>0</v>
      </c>
      <c r="I22" s="8">
        <f>I23</f>
        <v>0</v>
      </c>
      <c r="J22" s="24">
        <f t="shared" si="2"/>
        <v>0</v>
      </c>
      <c r="K22" s="3"/>
    </row>
    <row r="23" spans="1:11" outlineLevel="4" x14ac:dyDescent="0.3">
      <c r="A23" s="11" t="s">
        <v>29</v>
      </c>
      <c r="B23" s="5" t="s">
        <v>5</v>
      </c>
      <c r="C23" s="5" t="s">
        <v>28</v>
      </c>
      <c r="D23" s="5" t="s">
        <v>30</v>
      </c>
      <c r="E23" s="5" t="s">
        <v>8</v>
      </c>
      <c r="F23" s="7">
        <f t="shared" si="0"/>
        <v>10</v>
      </c>
      <c r="G23" s="8">
        <f>G24</f>
        <v>10000</v>
      </c>
      <c r="H23" s="29">
        <f t="shared" si="1"/>
        <v>0</v>
      </c>
      <c r="I23" s="8">
        <f t="shared" ref="I23" si="6">I24</f>
        <v>0</v>
      </c>
      <c r="J23" s="24">
        <f t="shared" si="2"/>
        <v>0</v>
      </c>
      <c r="K23" s="3"/>
    </row>
    <row r="24" spans="1:11" outlineLevel="5" x14ac:dyDescent="0.3">
      <c r="A24" s="11" t="s">
        <v>25</v>
      </c>
      <c r="B24" s="5" t="s">
        <v>5</v>
      </c>
      <c r="C24" s="5" t="s">
        <v>28</v>
      </c>
      <c r="D24" s="5" t="s">
        <v>30</v>
      </c>
      <c r="E24" s="5" t="s">
        <v>26</v>
      </c>
      <c r="F24" s="7">
        <f t="shared" si="0"/>
        <v>10</v>
      </c>
      <c r="G24" s="8">
        <v>10000</v>
      </c>
      <c r="H24" s="29">
        <f t="shared" si="1"/>
        <v>0</v>
      </c>
      <c r="I24" s="8">
        <v>0</v>
      </c>
      <c r="J24" s="24">
        <f t="shared" si="2"/>
        <v>0</v>
      </c>
      <c r="K24" s="3"/>
    </row>
    <row r="25" spans="1:11" outlineLevel="2" x14ac:dyDescent="0.3">
      <c r="A25" s="11" t="s">
        <v>31</v>
      </c>
      <c r="B25" s="5" t="s">
        <v>5</v>
      </c>
      <c r="C25" s="5" t="s">
        <v>32</v>
      </c>
      <c r="D25" s="5" t="s">
        <v>7</v>
      </c>
      <c r="E25" s="5" t="s">
        <v>8</v>
      </c>
      <c r="F25" s="7">
        <f t="shared" si="0"/>
        <v>1746.5</v>
      </c>
      <c r="G25" s="8">
        <f>G26+G38</f>
        <v>1746526</v>
      </c>
      <c r="H25" s="29">
        <f t="shared" si="1"/>
        <v>1071.8</v>
      </c>
      <c r="I25" s="8">
        <f>I26+I38</f>
        <v>1071773.75</v>
      </c>
      <c r="J25" s="24">
        <f t="shared" si="2"/>
        <v>61.368451188090468</v>
      </c>
      <c r="K25" s="3"/>
    </row>
    <row r="26" spans="1:11" ht="99.75" customHeight="1" outlineLevel="3" x14ac:dyDescent="0.3">
      <c r="A26" s="11" t="str">
        <f>A13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26" s="5" t="s">
        <v>5</v>
      </c>
      <c r="C26" s="5" t="s">
        <v>32</v>
      </c>
      <c r="D26" s="5" t="s">
        <v>14</v>
      </c>
      <c r="E26" s="5" t="s">
        <v>8</v>
      </c>
      <c r="F26" s="7">
        <f>ROUND(G26/1000,1)</f>
        <v>1687.8</v>
      </c>
      <c r="G26" s="8">
        <f>G27+G32+G30+G34+G36</f>
        <v>1687776</v>
      </c>
      <c r="H26" s="29">
        <f t="shared" si="1"/>
        <v>1028.0999999999999</v>
      </c>
      <c r="I26" s="8">
        <f>I27+I32+I34+I36</f>
        <v>1028130</v>
      </c>
      <c r="J26" s="24">
        <f t="shared" si="2"/>
        <v>60.913615357269812</v>
      </c>
      <c r="K26" s="3"/>
    </row>
    <row r="27" spans="1:11" ht="31.2" outlineLevel="4" x14ac:dyDescent="0.3">
      <c r="A27" s="11" t="s">
        <v>33</v>
      </c>
      <c r="B27" s="5" t="s">
        <v>5</v>
      </c>
      <c r="C27" s="5" t="s">
        <v>32</v>
      </c>
      <c r="D27" s="5" t="s">
        <v>34</v>
      </c>
      <c r="E27" s="5" t="s">
        <v>8</v>
      </c>
      <c r="F27" s="7">
        <f t="shared" si="0"/>
        <v>1389.5</v>
      </c>
      <c r="G27" s="8">
        <f>G28+G29</f>
        <v>1389500</v>
      </c>
      <c r="H27" s="29">
        <f t="shared" si="1"/>
        <v>730.4</v>
      </c>
      <c r="I27" s="8">
        <f>I28+I29</f>
        <v>730354</v>
      </c>
      <c r="J27" s="24">
        <f t="shared" si="2"/>
        <v>52.565671104713928</v>
      </c>
      <c r="K27" s="3"/>
    </row>
    <row r="28" spans="1:11" ht="62.4" outlineLevel="5" x14ac:dyDescent="0.3">
      <c r="A28" s="11" t="s">
        <v>17</v>
      </c>
      <c r="B28" s="5" t="s">
        <v>5</v>
      </c>
      <c r="C28" s="5" t="s">
        <v>32</v>
      </c>
      <c r="D28" s="5" t="s">
        <v>34</v>
      </c>
      <c r="E28" s="5" t="s">
        <v>18</v>
      </c>
      <c r="F28" s="7">
        <f t="shared" si="0"/>
        <v>1322</v>
      </c>
      <c r="G28" s="8">
        <v>1322000</v>
      </c>
      <c r="H28" s="29">
        <f t="shared" si="1"/>
        <v>688.8</v>
      </c>
      <c r="I28" s="8">
        <v>688832.42</v>
      </c>
      <c r="J28" s="24">
        <f t="shared" si="2"/>
        <v>52.102874432677758</v>
      </c>
      <c r="K28" s="3"/>
    </row>
    <row r="29" spans="1:11" ht="31.2" outlineLevel="5" x14ac:dyDescent="0.3">
      <c r="A29" s="11" t="s">
        <v>23</v>
      </c>
      <c r="B29" s="5" t="s">
        <v>5</v>
      </c>
      <c r="C29" s="5" t="s">
        <v>32</v>
      </c>
      <c r="D29" s="5" t="s">
        <v>34</v>
      </c>
      <c r="E29" s="5" t="s">
        <v>24</v>
      </c>
      <c r="F29" s="7">
        <f t="shared" si="0"/>
        <v>67.5</v>
      </c>
      <c r="G29" s="8">
        <v>67500</v>
      </c>
      <c r="H29" s="29">
        <f t="shared" si="1"/>
        <v>41.5</v>
      </c>
      <c r="I29" s="8">
        <v>41521.58</v>
      </c>
      <c r="J29" s="24">
        <f t="shared" si="2"/>
        <v>61.481481481481481</v>
      </c>
      <c r="K29" s="3"/>
    </row>
    <row r="30" spans="1:11" ht="31.2" hidden="1" outlineLevel="5" x14ac:dyDescent="0.3">
      <c r="A30" s="72" t="s">
        <v>140</v>
      </c>
      <c r="B30" s="5" t="s">
        <v>5</v>
      </c>
      <c r="C30" s="5" t="s">
        <v>32</v>
      </c>
      <c r="D30" s="5">
        <v>100016050</v>
      </c>
      <c r="E30" s="5" t="s">
        <v>8</v>
      </c>
      <c r="F30" s="7">
        <f t="shared" si="0"/>
        <v>0</v>
      </c>
      <c r="G30" s="8">
        <v>0</v>
      </c>
      <c r="H30" s="29">
        <f t="shared" si="1"/>
        <v>0</v>
      </c>
      <c r="I30" s="8">
        <f>I31</f>
        <v>0</v>
      </c>
      <c r="J30" s="29" t="e">
        <f t="shared" si="2"/>
        <v>#DIV/0!</v>
      </c>
      <c r="K30" s="3"/>
    </row>
    <row r="31" spans="1:11" ht="31.2" hidden="1" outlineLevel="5" x14ac:dyDescent="0.3">
      <c r="A31" s="35" t="s">
        <v>141</v>
      </c>
      <c r="B31" s="5" t="s">
        <v>5</v>
      </c>
      <c r="C31" s="5" t="s">
        <v>32</v>
      </c>
      <c r="D31" s="5">
        <v>100016050</v>
      </c>
      <c r="E31" s="5">
        <v>200</v>
      </c>
      <c r="F31" s="7">
        <f t="shared" si="0"/>
        <v>0</v>
      </c>
      <c r="G31" s="8">
        <v>0</v>
      </c>
      <c r="H31" s="29">
        <f t="shared" si="1"/>
        <v>0</v>
      </c>
      <c r="I31" s="8">
        <v>0</v>
      </c>
      <c r="J31" s="29" t="e">
        <f t="shared" si="2"/>
        <v>#DIV/0!</v>
      </c>
      <c r="K31" s="3"/>
    </row>
    <row r="32" spans="1:11" outlineLevel="4" collapsed="1" x14ac:dyDescent="0.3">
      <c r="A32" s="11" t="s">
        <v>35</v>
      </c>
      <c r="B32" s="5" t="s">
        <v>5</v>
      </c>
      <c r="C32" s="5" t="s">
        <v>32</v>
      </c>
      <c r="D32" s="5" t="s">
        <v>36</v>
      </c>
      <c r="E32" s="5" t="s">
        <v>8</v>
      </c>
      <c r="F32" s="7">
        <f t="shared" si="0"/>
        <v>10.5</v>
      </c>
      <c r="G32" s="8">
        <f>G33</f>
        <v>10476</v>
      </c>
      <c r="H32" s="29">
        <f t="shared" si="1"/>
        <v>10.5</v>
      </c>
      <c r="I32" s="8">
        <f>I33</f>
        <v>10476</v>
      </c>
      <c r="J32" s="24">
        <f t="shared" si="2"/>
        <v>100</v>
      </c>
      <c r="K32" s="3"/>
    </row>
    <row r="33" spans="1:11" outlineLevel="5" x14ac:dyDescent="0.3">
      <c r="A33" s="11" t="s">
        <v>25</v>
      </c>
      <c r="B33" s="5" t="s">
        <v>5</v>
      </c>
      <c r="C33" s="5" t="s">
        <v>32</v>
      </c>
      <c r="D33" s="5" t="s">
        <v>36</v>
      </c>
      <c r="E33" s="5" t="s">
        <v>26</v>
      </c>
      <c r="F33" s="7">
        <f t="shared" si="0"/>
        <v>10.5</v>
      </c>
      <c r="G33" s="8">
        <v>10476</v>
      </c>
      <c r="H33" s="29">
        <f t="shared" si="1"/>
        <v>10.5</v>
      </c>
      <c r="I33" s="8">
        <v>10476</v>
      </c>
      <c r="J33" s="24">
        <f t="shared" si="2"/>
        <v>100</v>
      </c>
      <c r="K33" s="3"/>
    </row>
    <row r="34" spans="1:11" ht="31.2" outlineLevel="4" x14ac:dyDescent="0.3">
      <c r="A34" s="71" t="s">
        <v>158</v>
      </c>
      <c r="B34" s="5" t="s">
        <v>5</v>
      </c>
      <c r="C34" s="5" t="s">
        <v>32</v>
      </c>
      <c r="D34" s="5" t="s">
        <v>156</v>
      </c>
      <c r="E34" s="5" t="s">
        <v>8</v>
      </c>
      <c r="F34" s="7">
        <f t="shared" si="0"/>
        <v>287.3</v>
      </c>
      <c r="G34" s="8">
        <f>G35</f>
        <v>287300</v>
      </c>
      <c r="H34" s="29">
        <f t="shared" si="1"/>
        <v>287.3</v>
      </c>
      <c r="I34" s="8">
        <f>I35</f>
        <v>287300</v>
      </c>
      <c r="J34" s="24">
        <f t="shared" si="2"/>
        <v>100</v>
      </c>
      <c r="K34" s="3"/>
    </row>
    <row r="35" spans="1:11" ht="62.4" outlineLevel="5" x14ac:dyDescent="0.3">
      <c r="A35" s="11" t="s">
        <v>17</v>
      </c>
      <c r="B35" s="5" t="s">
        <v>5</v>
      </c>
      <c r="C35" s="5" t="s">
        <v>32</v>
      </c>
      <c r="D35" s="5" t="s">
        <v>156</v>
      </c>
      <c r="E35" s="5">
        <v>100</v>
      </c>
      <c r="F35" s="7">
        <f t="shared" si="0"/>
        <v>287.3</v>
      </c>
      <c r="G35" s="8">
        <v>287300</v>
      </c>
      <c r="H35" s="29">
        <f t="shared" si="1"/>
        <v>287.3</v>
      </c>
      <c r="I35" s="8">
        <v>287300</v>
      </c>
      <c r="J35" s="24">
        <f t="shared" si="2"/>
        <v>100</v>
      </c>
      <c r="K35" s="3"/>
    </row>
    <row r="36" spans="1:11" ht="31.2" outlineLevel="5" x14ac:dyDescent="0.3">
      <c r="A36" s="72" t="s">
        <v>140</v>
      </c>
      <c r="B36" s="5">
        <v>981</v>
      </c>
      <c r="C36" s="20" t="s">
        <v>32</v>
      </c>
      <c r="D36" s="20" t="s">
        <v>159</v>
      </c>
      <c r="E36" s="20" t="s">
        <v>8</v>
      </c>
      <c r="F36" s="7">
        <f t="shared" si="0"/>
        <v>0.5</v>
      </c>
      <c r="G36" s="8">
        <f>G37</f>
        <v>500</v>
      </c>
      <c r="H36" s="29">
        <f t="shared" si="1"/>
        <v>0</v>
      </c>
      <c r="I36" s="8">
        <f>I37</f>
        <v>0</v>
      </c>
      <c r="J36" s="24">
        <f t="shared" si="2"/>
        <v>0</v>
      </c>
      <c r="K36" s="3"/>
    </row>
    <row r="37" spans="1:11" ht="31.2" outlineLevel="5" x14ac:dyDescent="0.3">
      <c r="A37" s="35" t="s">
        <v>141</v>
      </c>
      <c r="B37" s="5">
        <v>981</v>
      </c>
      <c r="C37" s="20" t="s">
        <v>32</v>
      </c>
      <c r="D37" s="20" t="s">
        <v>159</v>
      </c>
      <c r="E37" s="20" t="s">
        <v>24</v>
      </c>
      <c r="F37" s="7">
        <f t="shared" si="0"/>
        <v>0.5</v>
      </c>
      <c r="G37" s="8">
        <v>500</v>
      </c>
      <c r="H37" s="29">
        <f t="shared" si="1"/>
        <v>0</v>
      </c>
      <c r="I37" s="8">
        <v>0</v>
      </c>
      <c r="J37" s="24">
        <f t="shared" si="2"/>
        <v>0</v>
      </c>
      <c r="K37" s="3"/>
    </row>
    <row r="38" spans="1:11" ht="46.8" outlineLevel="3" x14ac:dyDescent="0.3">
      <c r="A38" s="11" t="s">
        <v>177</v>
      </c>
      <c r="B38" s="5" t="s">
        <v>5</v>
      </c>
      <c r="C38" s="5" t="s">
        <v>32</v>
      </c>
      <c r="D38" s="5" t="s">
        <v>37</v>
      </c>
      <c r="E38" s="5" t="s">
        <v>8</v>
      </c>
      <c r="F38" s="7">
        <f t="shared" si="0"/>
        <v>58.8</v>
      </c>
      <c r="G38" s="8">
        <f>G39+G40</f>
        <v>58750</v>
      </c>
      <c r="H38" s="29">
        <f t="shared" si="1"/>
        <v>43.6</v>
      </c>
      <c r="I38" s="8">
        <f>I39+I40</f>
        <v>43643.75</v>
      </c>
      <c r="J38" s="24">
        <f t="shared" si="2"/>
        <v>74.149659863945587</v>
      </c>
      <c r="K38" s="3"/>
    </row>
    <row r="39" spans="1:11" ht="31.2" outlineLevel="4" x14ac:dyDescent="0.3">
      <c r="A39" s="11" t="s">
        <v>38</v>
      </c>
      <c r="B39" s="5" t="s">
        <v>5</v>
      </c>
      <c r="C39" s="5" t="s">
        <v>32</v>
      </c>
      <c r="D39" s="5" t="s">
        <v>39</v>
      </c>
      <c r="E39" s="5">
        <v>200</v>
      </c>
      <c r="F39" s="7">
        <f t="shared" si="0"/>
        <v>53.5</v>
      </c>
      <c r="G39" s="8">
        <v>53500</v>
      </c>
      <c r="H39" s="29">
        <f t="shared" si="1"/>
        <v>41.1</v>
      </c>
      <c r="I39" s="8">
        <v>41143.75</v>
      </c>
      <c r="J39" s="24">
        <f t="shared" si="2"/>
        <v>76.822429906542055</v>
      </c>
      <c r="K39" s="3"/>
    </row>
    <row r="40" spans="1:11" outlineLevel="5" x14ac:dyDescent="0.3">
      <c r="A40" s="11" t="s">
        <v>25</v>
      </c>
      <c r="B40" s="5" t="s">
        <v>5</v>
      </c>
      <c r="C40" s="5" t="s">
        <v>32</v>
      </c>
      <c r="D40" s="5" t="s">
        <v>39</v>
      </c>
      <c r="E40" s="5" t="s">
        <v>26</v>
      </c>
      <c r="F40" s="7">
        <f t="shared" si="0"/>
        <v>5.3</v>
      </c>
      <c r="G40" s="8">
        <v>5250</v>
      </c>
      <c r="H40" s="29">
        <f t="shared" si="1"/>
        <v>2.5</v>
      </c>
      <c r="I40" s="8">
        <v>2500</v>
      </c>
      <c r="J40" s="24">
        <f t="shared" si="2"/>
        <v>47.169811320754718</v>
      </c>
      <c r="K40" s="3"/>
    </row>
    <row r="41" spans="1:11" outlineLevel="1" x14ac:dyDescent="0.3">
      <c r="A41" s="14" t="s">
        <v>40</v>
      </c>
      <c r="B41" s="6" t="s">
        <v>5</v>
      </c>
      <c r="C41" s="6" t="s">
        <v>41</v>
      </c>
      <c r="D41" s="6" t="s">
        <v>7</v>
      </c>
      <c r="E41" s="6" t="s">
        <v>8</v>
      </c>
      <c r="F41" s="7">
        <f t="shared" si="0"/>
        <v>324.60000000000002</v>
      </c>
      <c r="G41" s="8">
        <f>G42</f>
        <v>324600</v>
      </c>
      <c r="H41" s="29">
        <f t="shared" si="1"/>
        <v>219.2</v>
      </c>
      <c r="I41" s="8">
        <f t="shared" ref="I41:I43" si="7">I42</f>
        <v>219229.53</v>
      </c>
      <c r="J41" s="24">
        <f t="shared" si="2"/>
        <v>67.529266789895246</v>
      </c>
      <c r="K41" s="3"/>
    </row>
    <row r="42" spans="1:11" outlineLevel="2" x14ac:dyDescent="0.3">
      <c r="A42" s="11" t="s">
        <v>42</v>
      </c>
      <c r="B42" s="5" t="s">
        <v>5</v>
      </c>
      <c r="C42" s="5" t="s">
        <v>43</v>
      </c>
      <c r="D42" s="5" t="s">
        <v>7</v>
      </c>
      <c r="E42" s="5" t="s">
        <v>8</v>
      </c>
      <c r="F42" s="7">
        <f t="shared" si="0"/>
        <v>324.60000000000002</v>
      </c>
      <c r="G42" s="8">
        <f>G43</f>
        <v>324600</v>
      </c>
      <c r="H42" s="29">
        <f t="shared" si="1"/>
        <v>219.2</v>
      </c>
      <c r="I42" s="8">
        <f t="shared" si="7"/>
        <v>219229.53</v>
      </c>
      <c r="J42" s="24">
        <f t="shared" si="2"/>
        <v>67.529266789895246</v>
      </c>
      <c r="K42" s="3"/>
    </row>
    <row r="43" spans="1:11" ht="98.25" customHeight="1" outlineLevel="3" x14ac:dyDescent="0.3">
      <c r="A43" s="11" t="str">
        <f>A26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43" s="5" t="s">
        <v>5</v>
      </c>
      <c r="C43" s="5" t="s">
        <v>43</v>
      </c>
      <c r="D43" s="5" t="s">
        <v>14</v>
      </c>
      <c r="E43" s="5" t="s">
        <v>8</v>
      </c>
      <c r="F43" s="7">
        <f t="shared" si="0"/>
        <v>324.60000000000002</v>
      </c>
      <c r="G43" s="8">
        <f>G44</f>
        <v>324600</v>
      </c>
      <c r="H43" s="29">
        <f t="shared" si="1"/>
        <v>219.2</v>
      </c>
      <c r="I43" s="8">
        <f t="shared" si="7"/>
        <v>219229.53</v>
      </c>
      <c r="J43" s="24">
        <f t="shared" si="2"/>
        <v>67.529266789895246</v>
      </c>
      <c r="K43" s="3"/>
    </row>
    <row r="44" spans="1:11" ht="31.2" outlineLevel="4" x14ac:dyDescent="0.3">
      <c r="A44" s="11" t="s">
        <v>44</v>
      </c>
      <c r="B44" s="5" t="s">
        <v>5</v>
      </c>
      <c r="C44" s="5" t="s">
        <v>43</v>
      </c>
      <c r="D44" s="5" t="s">
        <v>45</v>
      </c>
      <c r="E44" s="5" t="s">
        <v>8</v>
      </c>
      <c r="F44" s="7">
        <f t="shared" si="0"/>
        <v>324.60000000000002</v>
      </c>
      <c r="G44" s="8">
        <f>G45+G46</f>
        <v>324600</v>
      </c>
      <c r="H44" s="29">
        <f t="shared" si="1"/>
        <v>219.2</v>
      </c>
      <c r="I44" s="8">
        <f>I45</f>
        <v>219229.53</v>
      </c>
      <c r="J44" s="24">
        <f t="shared" si="2"/>
        <v>67.529266789895246</v>
      </c>
      <c r="K44" s="3"/>
    </row>
    <row r="45" spans="1:11" ht="62.4" outlineLevel="5" x14ac:dyDescent="0.3">
      <c r="A45" s="11" t="s">
        <v>17</v>
      </c>
      <c r="B45" s="5" t="s">
        <v>5</v>
      </c>
      <c r="C45" s="5" t="s">
        <v>43</v>
      </c>
      <c r="D45" s="5" t="s">
        <v>45</v>
      </c>
      <c r="E45" s="5" t="s">
        <v>18</v>
      </c>
      <c r="F45" s="7">
        <f t="shared" si="0"/>
        <v>314.60000000000002</v>
      </c>
      <c r="G45" s="8">
        <v>314600</v>
      </c>
      <c r="H45" s="29">
        <f t="shared" si="1"/>
        <v>219.2</v>
      </c>
      <c r="I45" s="8">
        <v>219229.53</v>
      </c>
      <c r="J45" s="24">
        <f t="shared" si="2"/>
        <v>69.675778766687841</v>
      </c>
      <c r="K45" s="3"/>
    </row>
    <row r="46" spans="1:11" ht="31.2" outlineLevel="5" x14ac:dyDescent="0.3">
      <c r="A46" s="11" t="s">
        <v>23</v>
      </c>
      <c r="B46" s="5" t="s">
        <v>5</v>
      </c>
      <c r="C46" s="5" t="s">
        <v>43</v>
      </c>
      <c r="D46" s="5" t="s">
        <v>45</v>
      </c>
      <c r="E46" s="5" t="s">
        <v>24</v>
      </c>
      <c r="F46" s="7">
        <f t="shared" si="0"/>
        <v>10</v>
      </c>
      <c r="G46" s="8">
        <v>10000</v>
      </c>
      <c r="H46" s="29">
        <f t="shared" si="1"/>
        <v>0</v>
      </c>
      <c r="I46" s="8">
        <v>0</v>
      </c>
      <c r="J46" s="24">
        <f t="shared" si="2"/>
        <v>0</v>
      </c>
      <c r="K46" s="3"/>
    </row>
    <row r="47" spans="1:11" ht="31.2" outlineLevel="1" x14ac:dyDescent="0.3">
      <c r="A47" s="14" t="s">
        <v>46</v>
      </c>
      <c r="B47" s="6" t="s">
        <v>5</v>
      </c>
      <c r="C47" s="6" t="s">
        <v>47</v>
      </c>
      <c r="D47" s="6" t="s">
        <v>7</v>
      </c>
      <c r="E47" s="6" t="s">
        <v>8</v>
      </c>
      <c r="F47" s="7">
        <f>ROUND((G47+F52)/1000,1)</f>
        <v>173.3</v>
      </c>
      <c r="G47" s="8">
        <f>G48+G52</f>
        <v>173232.25</v>
      </c>
      <c r="H47" s="29">
        <f>ROUND((I47+H52)/1000,1)</f>
        <v>156.80000000000001</v>
      </c>
      <c r="I47" s="8">
        <f>I48++I52</f>
        <v>156832.25</v>
      </c>
      <c r="J47" s="24">
        <f t="shared" si="2"/>
        <v>90.478938257357186</v>
      </c>
      <c r="K47" s="3"/>
    </row>
    <row r="48" spans="1:11" outlineLevel="2" x14ac:dyDescent="0.3">
      <c r="A48" s="11" t="s">
        <v>48</v>
      </c>
      <c r="B48" s="5" t="s">
        <v>5</v>
      </c>
      <c r="C48" s="5" t="s">
        <v>49</v>
      </c>
      <c r="D48" s="5" t="s">
        <v>7</v>
      </c>
      <c r="E48" s="5" t="s">
        <v>8</v>
      </c>
      <c r="F48" s="7">
        <f t="shared" si="0"/>
        <v>154.80000000000001</v>
      </c>
      <c r="G48" s="8">
        <f>G49</f>
        <v>154832.25</v>
      </c>
      <c r="H48" s="29">
        <f t="shared" si="1"/>
        <v>154.80000000000001</v>
      </c>
      <c r="I48" s="8">
        <f>I49</f>
        <v>154832.25</v>
      </c>
      <c r="J48" s="24">
        <f t="shared" si="2"/>
        <v>100</v>
      </c>
      <c r="K48" s="3"/>
    </row>
    <row r="49" spans="1:11" ht="46.8" outlineLevel="3" x14ac:dyDescent="0.3">
      <c r="A49" s="11" t="s">
        <v>178</v>
      </c>
      <c r="B49" s="5" t="s">
        <v>5</v>
      </c>
      <c r="C49" s="5" t="s">
        <v>49</v>
      </c>
      <c r="D49" s="5" t="s">
        <v>50</v>
      </c>
      <c r="E49" s="5" t="s">
        <v>8</v>
      </c>
      <c r="F49" s="7">
        <f t="shared" si="0"/>
        <v>154.80000000000001</v>
      </c>
      <c r="G49" s="8">
        <f>G50</f>
        <v>154832.25</v>
      </c>
      <c r="H49" s="29">
        <f t="shared" si="1"/>
        <v>154.80000000000001</v>
      </c>
      <c r="I49" s="8">
        <f t="shared" ref="I49:I50" si="8">I50</f>
        <v>154832.25</v>
      </c>
      <c r="J49" s="24">
        <f t="shared" si="2"/>
        <v>100</v>
      </c>
      <c r="K49" s="3"/>
    </row>
    <row r="50" spans="1:11" ht="31.2" outlineLevel="4" x14ac:dyDescent="0.3">
      <c r="A50" s="11" t="s">
        <v>51</v>
      </c>
      <c r="B50" s="5" t="s">
        <v>5</v>
      </c>
      <c r="C50" s="5" t="s">
        <v>49</v>
      </c>
      <c r="D50" s="5" t="s">
        <v>52</v>
      </c>
      <c r="E50" s="5" t="s">
        <v>8</v>
      </c>
      <c r="F50" s="7">
        <f t="shared" si="0"/>
        <v>154.80000000000001</v>
      </c>
      <c r="G50" s="8">
        <f>G51</f>
        <v>154832.25</v>
      </c>
      <c r="H50" s="29">
        <f t="shared" si="1"/>
        <v>154.80000000000001</v>
      </c>
      <c r="I50" s="8">
        <f t="shared" si="8"/>
        <v>154832.25</v>
      </c>
      <c r="J50" s="24">
        <f t="shared" si="2"/>
        <v>100</v>
      </c>
      <c r="K50" s="3"/>
    </row>
    <row r="51" spans="1:11" ht="31.2" outlineLevel="5" x14ac:dyDescent="0.3">
      <c r="A51" s="11" t="s">
        <v>23</v>
      </c>
      <c r="B51" s="5" t="s">
        <v>5</v>
      </c>
      <c r="C51" s="5" t="s">
        <v>49</v>
      </c>
      <c r="D51" s="5" t="s">
        <v>52</v>
      </c>
      <c r="E51" s="5" t="s">
        <v>24</v>
      </c>
      <c r="F51" s="7">
        <f t="shared" si="0"/>
        <v>154.80000000000001</v>
      </c>
      <c r="G51" s="8">
        <v>154832.25</v>
      </c>
      <c r="H51" s="29">
        <f t="shared" si="1"/>
        <v>154.80000000000001</v>
      </c>
      <c r="I51" s="8">
        <v>154832.25</v>
      </c>
      <c r="J51" s="24">
        <f t="shared" si="2"/>
        <v>100</v>
      </c>
      <c r="K51" s="3"/>
    </row>
    <row r="52" spans="1:11" outlineLevel="5" x14ac:dyDescent="0.3">
      <c r="A52" s="35" t="s">
        <v>162</v>
      </c>
      <c r="B52" s="20" t="s">
        <v>5</v>
      </c>
      <c r="C52" s="20" t="s">
        <v>160</v>
      </c>
      <c r="D52" s="5" t="s">
        <v>7</v>
      </c>
      <c r="E52" s="5" t="s">
        <v>8</v>
      </c>
      <c r="F52" s="7">
        <f t="shared" si="0"/>
        <v>18.399999999999999</v>
      </c>
      <c r="G52" s="8">
        <f>G53+G55+G57</f>
        <v>18400</v>
      </c>
      <c r="H52" s="29">
        <f t="shared" si="1"/>
        <v>2</v>
      </c>
      <c r="I52" s="8">
        <f t="shared" ref="I52" si="9">I53+I55+I57</f>
        <v>2000</v>
      </c>
      <c r="J52" s="24">
        <f t="shared" si="2"/>
        <v>10.869565217391305</v>
      </c>
      <c r="K52" s="3"/>
    </row>
    <row r="53" spans="1:11" ht="46.8" outlineLevel="5" x14ac:dyDescent="0.3">
      <c r="A53" s="11" t="s">
        <v>179</v>
      </c>
      <c r="B53" s="20" t="s">
        <v>5</v>
      </c>
      <c r="C53" s="20" t="s">
        <v>160</v>
      </c>
      <c r="D53" s="20" t="s">
        <v>161</v>
      </c>
      <c r="E53" s="20" t="s">
        <v>8</v>
      </c>
      <c r="F53" s="7">
        <f t="shared" si="0"/>
        <v>2</v>
      </c>
      <c r="G53" s="8">
        <f>G54</f>
        <v>2000</v>
      </c>
      <c r="H53" s="29">
        <f t="shared" si="1"/>
        <v>2</v>
      </c>
      <c r="I53" s="8">
        <f>I54</f>
        <v>2000</v>
      </c>
      <c r="J53" s="24">
        <f t="shared" si="2"/>
        <v>100</v>
      </c>
      <c r="K53" s="3"/>
    </row>
    <row r="54" spans="1:11" ht="31.2" outlineLevel="5" x14ac:dyDescent="0.3">
      <c r="A54" s="11" t="s">
        <v>163</v>
      </c>
      <c r="B54" s="20" t="s">
        <v>5</v>
      </c>
      <c r="C54" s="20" t="s">
        <v>160</v>
      </c>
      <c r="D54" s="20" t="s">
        <v>161</v>
      </c>
      <c r="E54" s="20" t="s">
        <v>24</v>
      </c>
      <c r="F54" s="7">
        <f t="shared" si="0"/>
        <v>2</v>
      </c>
      <c r="G54" s="8">
        <v>2000</v>
      </c>
      <c r="H54" s="29">
        <f t="shared" si="1"/>
        <v>2</v>
      </c>
      <c r="I54" s="8">
        <v>2000</v>
      </c>
      <c r="J54" s="24">
        <f t="shared" si="2"/>
        <v>100</v>
      </c>
      <c r="K54" s="3"/>
    </row>
    <row r="55" spans="1:11" outlineLevel="5" x14ac:dyDescent="0.3">
      <c r="A55" s="11" t="s">
        <v>166</v>
      </c>
      <c r="B55" s="20" t="s">
        <v>5</v>
      </c>
      <c r="C55" s="20" t="s">
        <v>160</v>
      </c>
      <c r="D55" s="20" t="s">
        <v>164</v>
      </c>
      <c r="E55" s="20" t="s">
        <v>8</v>
      </c>
      <c r="F55" s="7">
        <f t="shared" si="0"/>
        <v>16.2</v>
      </c>
      <c r="G55" s="8">
        <f>G56</f>
        <v>16236</v>
      </c>
      <c r="H55" s="29">
        <f t="shared" si="1"/>
        <v>0</v>
      </c>
      <c r="I55" s="8">
        <f>I56</f>
        <v>0</v>
      </c>
      <c r="J55" s="24">
        <f t="shared" si="2"/>
        <v>0</v>
      </c>
      <c r="K55" s="3"/>
    </row>
    <row r="56" spans="1:11" ht="62.4" outlineLevel="5" x14ac:dyDescent="0.3">
      <c r="A56" s="11" t="s">
        <v>157</v>
      </c>
      <c r="B56" s="20" t="s">
        <v>5</v>
      </c>
      <c r="C56" s="20" t="s">
        <v>160</v>
      </c>
      <c r="D56" s="20" t="s">
        <v>164</v>
      </c>
      <c r="E56" s="20" t="s">
        <v>18</v>
      </c>
      <c r="F56" s="7">
        <f t="shared" si="0"/>
        <v>16.2</v>
      </c>
      <c r="G56" s="8">
        <v>16236</v>
      </c>
      <c r="H56" s="29">
        <f t="shared" si="1"/>
        <v>0</v>
      </c>
      <c r="I56" s="8">
        <v>0</v>
      </c>
      <c r="J56" s="24">
        <f t="shared" si="2"/>
        <v>0</v>
      </c>
      <c r="K56" s="3"/>
    </row>
    <row r="57" spans="1:11" outlineLevel="5" x14ac:dyDescent="0.3">
      <c r="A57" s="11" t="s">
        <v>166</v>
      </c>
      <c r="B57" s="20" t="s">
        <v>5</v>
      </c>
      <c r="C57" s="20" t="s">
        <v>160</v>
      </c>
      <c r="D57" s="20" t="s">
        <v>165</v>
      </c>
      <c r="E57" s="20" t="s">
        <v>8</v>
      </c>
      <c r="F57" s="7">
        <f t="shared" si="0"/>
        <v>0.2</v>
      </c>
      <c r="G57" s="8">
        <f>G58</f>
        <v>164</v>
      </c>
      <c r="H57" s="29">
        <f t="shared" si="1"/>
        <v>0</v>
      </c>
      <c r="I57" s="8">
        <f>I58</f>
        <v>0</v>
      </c>
      <c r="J57" s="24">
        <f t="shared" si="2"/>
        <v>0</v>
      </c>
      <c r="K57" s="3"/>
    </row>
    <row r="58" spans="1:11" ht="62.4" outlineLevel="5" x14ac:dyDescent="0.3">
      <c r="A58" s="11" t="s">
        <v>157</v>
      </c>
      <c r="B58" s="20" t="s">
        <v>5</v>
      </c>
      <c r="C58" s="20" t="s">
        <v>160</v>
      </c>
      <c r="D58" s="20" t="s">
        <v>165</v>
      </c>
      <c r="E58" s="20" t="s">
        <v>18</v>
      </c>
      <c r="F58" s="7">
        <f t="shared" si="0"/>
        <v>0.2</v>
      </c>
      <c r="G58" s="8">
        <v>164</v>
      </c>
      <c r="H58" s="29">
        <f t="shared" si="1"/>
        <v>0</v>
      </c>
      <c r="I58" s="8">
        <v>0</v>
      </c>
      <c r="J58" s="24">
        <f t="shared" si="2"/>
        <v>0</v>
      </c>
      <c r="K58" s="3"/>
    </row>
    <row r="59" spans="1:11" outlineLevel="1" x14ac:dyDescent="0.3">
      <c r="A59" s="14" t="s">
        <v>53</v>
      </c>
      <c r="B59" s="6" t="s">
        <v>5</v>
      </c>
      <c r="C59" s="6" t="s">
        <v>54</v>
      </c>
      <c r="D59" s="6" t="s">
        <v>7</v>
      </c>
      <c r="E59" s="6" t="s">
        <v>8</v>
      </c>
      <c r="F59" s="7">
        <f t="shared" si="0"/>
        <v>7172.7</v>
      </c>
      <c r="G59" s="8">
        <f>G60+G70</f>
        <v>7172677.5100000007</v>
      </c>
      <c r="H59" s="29">
        <f t="shared" si="1"/>
        <v>6527.8</v>
      </c>
      <c r="I59" s="8">
        <f t="shared" ref="I59" si="10">I60+I70</f>
        <v>6527756.5899999999</v>
      </c>
      <c r="J59" s="24">
        <f t="shared" si="2"/>
        <v>91.008964546126293</v>
      </c>
      <c r="K59" s="3"/>
    </row>
    <row r="60" spans="1:11" hidden="1" outlineLevel="2" x14ac:dyDescent="0.3">
      <c r="A60" s="11" t="s">
        <v>55</v>
      </c>
      <c r="B60" s="5" t="s">
        <v>5</v>
      </c>
      <c r="C60" s="5" t="s">
        <v>56</v>
      </c>
      <c r="D60" s="5" t="s">
        <v>7</v>
      </c>
      <c r="E60" s="5" t="s">
        <v>8</v>
      </c>
      <c r="F60" s="7">
        <f t="shared" si="0"/>
        <v>0</v>
      </c>
      <c r="G60" s="8">
        <f>G61</f>
        <v>0</v>
      </c>
      <c r="H60" s="29">
        <f t="shared" si="1"/>
        <v>0</v>
      </c>
      <c r="I60" s="8">
        <f t="shared" ref="I60:I62" si="11">I61</f>
        <v>0</v>
      </c>
      <c r="J60" s="24" t="e">
        <f t="shared" si="2"/>
        <v>#DIV/0!</v>
      </c>
      <c r="K60" s="3"/>
    </row>
    <row r="61" spans="1:11" ht="46.8" hidden="1" outlineLevel="3" x14ac:dyDescent="0.3">
      <c r="A61" s="11" t="s">
        <v>57</v>
      </c>
      <c r="B61" s="5" t="s">
        <v>5</v>
      </c>
      <c r="C61" s="5" t="s">
        <v>56</v>
      </c>
      <c r="D61" s="5" t="s">
        <v>58</v>
      </c>
      <c r="E61" s="5" t="s">
        <v>8</v>
      </c>
      <c r="F61" s="7">
        <f t="shared" si="0"/>
        <v>0</v>
      </c>
      <c r="G61" s="8">
        <f>G62</f>
        <v>0</v>
      </c>
      <c r="H61" s="29">
        <f t="shared" si="1"/>
        <v>0</v>
      </c>
      <c r="I61" s="8">
        <f t="shared" si="11"/>
        <v>0</v>
      </c>
      <c r="J61" s="24" t="e">
        <f t="shared" si="2"/>
        <v>#DIV/0!</v>
      </c>
      <c r="K61" s="3"/>
    </row>
    <row r="62" spans="1:11" ht="46.8" hidden="1" outlineLevel="4" x14ac:dyDescent="0.3">
      <c r="A62" s="11" t="s">
        <v>59</v>
      </c>
      <c r="B62" s="5" t="s">
        <v>5</v>
      </c>
      <c r="C62" s="5" t="s">
        <v>56</v>
      </c>
      <c r="D62" s="5" t="s">
        <v>60</v>
      </c>
      <c r="E62" s="5" t="s">
        <v>8</v>
      </c>
      <c r="F62" s="7">
        <f t="shared" si="0"/>
        <v>0</v>
      </c>
      <c r="G62" s="8">
        <f>G63</f>
        <v>0</v>
      </c>
      <c r="H62" s="29">
        <f t="shared" si="1"/>
        <v>0</v>
      </c>
      <c r="I62" s="8">
        <f t="shared" si="11"/>
        <v>0</v>
      </c>
      <c r="J62" s="24" t="e">
        <f t="shared" si="2"/>
        <v>#DIV/0!</v>
      </c>
      <c r="K62" s="3"/>
    </row>
    <row r="63" spans="1:11" ht="31.2" hidden="1" outlineLevel="5" x14ac:dyDescent="0.3">
      <c r="A63" s="11" t="s">
        <v>23</v>
      </c>
      <c r="B63" s="5" t="s">
        <v>5</v>
      </c>
      <c r="C63" s="5" t="s">
        <v>56</v>
      </c>
      <c r="D63" s="5" t="s">
        <v>60</v>
      </c>
      <c r="E63" s="5" t="s">
        <v>24</v>
      </c>
      <c r="F63" s="7">
        <f t="shared" si="0"/>
        <v>0</v>
      </c>
      <c r="G63" s="8">
        <v>0</v>
      </c>
      <c r="H63" s="29">
        <f t="shared" si="1"/>
        <v>0</v>
      </c>
      <c r="I63" s="8">
        <v>0</v>
      </c>
      <c r="J63" s="24" t="e">
        <f t="shared" si="2"/>
        <v>#DIV/0!</v>
      </c>
      <c r="K63" s="3"/>
    </row>
    <row r="64" spans="1:11" ht="46.8" hidden="1" outlineLevel="4" x14ac:dyDescent="0.3">
      <c r="A64" s="11" t="s">
        <v>59</v>
      </c>
      <c r="B64" s="5" t="s">
        <v>5</v>
      </c>
      <c r="C64" s="5" t="s">
        <v>56</v>
      </c>
      <c r="D64" s="5" t="s">
        <v>60</v>
      </c>
      <c r="E64" s="5" t="s">
        <v>8</v>
      </c>
      <c r="F64" s="7">
        <f t="shared" si="0"/>
        <v>0</v>
      </c>
      <c r="G64" s="8">
        <v>0</v>
      </c>
      <c r="H64" s="29">
        <f t="shared" si="1"/>
        <v>0</v>
      </c>
      <c r="I64" s="8">
        <v>0</v>
      </c>
      <c r="J64" s="24" t="e">
        <f t="shared" si="2"/>
        <v>#DIV/0!</v>
      </c>
      <c r="K64" s="3"/>
    </row>
    <row r="65" spans="1:11" ht="31.2" hidden="1" outlineLevel="5" x14ac:dyDescent="0.3">
      <c r="A65" s="11" t="s">
        <v>23</v>
      </c>
      <c r="B65" s="5" t="s">
        <v>5</v>
      </c>
      <c r="C65" s="5" t="s">
        <v>56</v>
      </c>
      <c r="D65" s="5" t="s">
        <v>60</v>
      </c>
      <c r="E65" s="5" t="s">
        <v>24</v>
      </c>
      <c r="F65" s="7">
        <f t="shared" si="0"/>
        <v>0</v>
      </c>
      <c r="G65" s="8">
        <v>0</v>
      </c>
      <c r="H65" s="29">
        <f t="shared" si="1"/>
        <v>0</v>
      </c>
      <c r="I65" s="8">
        <v>0</v>
      </c>
      <c r="J65" s="24" t="e">
        <f t="shared" si="2"/>
        <v>#DIV/0!</v>
      </c>
      <c r="K65" s="3"/>
    </row>
    <row r="66" spans="1:11" hidden="1" outlineLevel="4" x14ac:dyDescent="0.3">
      <c r="A66" s="11" t="s">
        <v>61</v>
      </c>
      <c r="B66" s="5" t="s">
        <v>5</v>
      </c>
      <c r="C66" s="5" t="s">
        <v>56</v>
      </c>
      <c r="D66" s="5" t="s">
        <v>62</v>
      </c>
      <c r="E66" s="5" t="s">
        <v>8</v>
      </c>
      <c r="F66" s="7">
        <f t="shared" si="0"/>
        <v>0</v>
      </c>
      <c r="G66" s="8">
        <v>0</v>
      </c>
      <c r="H66" s="29">
        <f t="shared" si="1"/>
        <v>0</v>
      </c>
      <c r="I66" s="8">
        <v>0</v>
      </c>
      <c r="J66" s="24" t="e">
        <f t="shared" si="2"/>
        <v>#DIV/0!</v>
      </c>
      <c r="K66" s="3"/>
    </row>
    <row r="67" spans="1:11" ht="31.2" hidden="1" outlineLevel="5" x14ac:dyDescent="0.3">
      <c r="A67" s="11" t="s">
        <v>23</v>
      </c>
      <c r="B67" s="5" t="s">
        <v>5</v>
      </c>
      <c r="C67" s="5" t="s">
        <v>56</v>
      </c>
      <c r="D67" s="5" t="s">
        <v>62</v>
      </c>
      <c r="E67" s="5" t="s">
        <v>24</v>
      </c>
      <c r="F67" s="7">
        <f t="shared" si="0"/>
        <v>0</v>
      </c>
      <c r="G67" s="8">
        <v>0</v>
      </c>
      <c r="H67" s="29">
        <f t="shared" si="1"/>
        <v>0</v>
      </c>
      <c r="I67" s="8">
        <v>0</v>
      </c>
      <c r="J67" s="24" t="e">
        <f t="shared" si="2"/>
        <v>#DIV/0!</v>
      </c>
      <c r="K67" s="3"/>
    </row>
    <row r="68" spans="1:11" ht="31.2" hidden="1" outlineLevel="4" x14ac:dyDescent="0.3">
      <c r="A68" s="11" t="s">
        <v>63</v>
      </c>
      <c r="B68" s="5" t="s">
        <v>5</v>
      </c>
      <c r="C68" s="5" t="s">
        <v>56</v>
      </c>
      <c r="D68" s="5" t="s">
        <v>64</v>
      </c>
      <c r="E68" s="5" t="s">
        <v>8</v>
      </c>
      <c r="F68" s="7">
        <f t="shared" si="0"/>
        <v>0</v>
      </c>
      <c r="G68" s="8">
        <v>0</v>
      </c>
      <c r="H68" s="29">
        <f t="shared" si="1"/>
        <v>0</v>
      </c>
      <c r="I68" s="8">
        <v>0</v>
      </c>
      <c r="J68" s="24" t="e">
        <f t="shared" si="2"/>
        <v>#DIV/0!</v>
      </c>
      <c r="K68" s="3"/>
    </row>
    <row r="69" spans="1:11" ht="31.2" hidden="1" outlineLevel="5" x14ac:dyDescent="0.3">
      <c r="A69" s="11" t="s">
        <v>23</v>
      </c>
      <c r="B69" s="5" t="s">
        <v>5</v>
      </c>
      <c r="C69" s="5" t="s">
        <v>56</v>
      </c>
      <c r="D69" s="5" t="s">
        <v>64</v>
      </c>
      <c r="E69" s="5" t="s">
        <v>24</v>
      </c>
      <c r="F69" s="7">
        <f t="shared" si="0"/>
        <v>0</v>
      </c>
      <c r="G69" s="8">
        <v>0</v>
      </c>
      <c r="H69" s="29">
        <f t="shared" si="1"/>
        <v>0</v>
      </c>
      <c r="I69" s="8">
        <v>0</v>
      </c>
      <c r="J69" s="24" t="e">
        <f t="shared" si="2"/>
        <v>#DIV/0!</v>
      </c>
      <c r="K69" s="3"/>
    </row>
    <row r="70" spans="1:11" outlineLevel="2" collapsed="1" x14ac:dyDescent="0.3">
      <c r="A70" s="11" t="s">
        <v>65</v>
      </c>
      <c r="B70" s="5" t="s">
        <v>5</v>
      </c>
      <c r="C70" s="5" t="s">
        <v>66</v>
      </c>
      <c r="D70" s="5" t="s">
        <v>7</v>
      </c>
      <c r="E70" s="5" t="s">
        <v>8</v>
      </c>
      <c r="F70" s="7">
        <f t="shared" si="0"/>
        <v>7172.7</v>
      </c>
      <c r="G70" s="8">
        <f>G71</f>
        <v>7172677.5100000007</v>
      </c>
      <c r="H70" s="29">
        <f t="shared" si="1"/>
        <v>6527.8</v>
      </c>
      <c r="I70" s="8">
        <f t="shared" ref="I70" si="12">I71</f>
        <v>6527756.5899999999</v>
      </c>
      <c r="J70" s="24">
        <f t="shared" si="2"/>
        <v>91.008964546126293</v>
      </c>
      <c r="K70" s="3"/>
    </row>
    <row r="71" spans="1:11" ht="62.4" outlineLevel="3" x14ac:dyDescent="0.3">
      <c r="A71" s="11" t="s">
        <v>180</v>
      </c>
      <c r="B71" s="5" t="s">
        <v>5</v>
      </c>
      <c r="C71" s="5" t="s">
        <v>66</v>
      </c>
      <c r="D71" s="5" t="s">
        <v>67</v>
      </c>
      <c r="E71" s="5" t="s">
        <v>8</v>
      </c>
      <c r="F71" s="7">
        <f t="shared" si="0"/>
        <v>7172.7</v>
      </c>
      <c r="G71" s="8">
        <f>G72+G76+G78</f>
        <v>7172677.5100000007</v>
      </c>
      <c r="H71" s="29">
        <f t="shared" si="1"/>
        <v>6527.8</v>
      </c>
      <c r="I71" s="8">
        <f>I72+I76+I78+I82+I80</f>
        <v>6527756.5899999999</v>
      </c>
      <c r="J71" s="24">
        <f t="shared" si="2"/>
        <v>91.008964546126293</v>
      </c>
      <c r="K71" s="3"/>
    </row>
    <row r="72" spans="1:11" ht="31.2" outlineLevel="4" x14ac:dyDescent="0.3">
      <c r="A72" s="11" t="s">
        <v>68</v>
      </c>
      <c r="B72" s="5" t="s">
        <v>5</v>
      </c>
      <c r="C72" s="5" t="s">
        <v>66</v>
      </c>
      <c r="D72" s="5" t="s">
        <v>69</v>
      </c>
      <c r="E72" s="5" t="s">
        <v>8</v>
      </c>
      <c r="F72" s="7">
        <f t="shared" si="0"/>
        <v>1937.2</v>
      </c>
      <c r="G72" s="8">
        <f>G73+G74</f>
        <v>1937188.82</v>
      </c>
      <c r="H72" s="29">
        <f t="shared" si="1"/>
        <v>1343.1</v>
      </c>
      <c r="I72" s="8">
        <f>I73+I75</f>
        <v>1343060.76</v>
      </c>
      <c r="J72" s="24">
        <f t="shared" si="2"/>
        <v>69.332025603964482</v>
      </c>
      <c r="K72" s="3"/>
    </row>
    <row r="73" spans="1:11" ht="31.2" outlineLevel="5" x14ac:dyDescent="0.3">
      <c r="A73" s="11" t="s">
        <v>23</v>
      </c>
      <c r="B73" s="5" t="s">
        <v>5</v>
      </c>
      <c r="C73" s="5" t="s">
        <v>66</v>
      </c>
      <c r="D73" s="5" t="s">
        <v>69</v>
      </c>
      <c r="E73" s="5" t="s">
        <v>24</v>
      </c>
      <c r="F73" s="7">
        <f t="shared" si="0"/>
        <v>1843.8</v>
      </c>
      <c r="G73" s="8">
        <v>1843772.37</v>
      </c>
      <c r="H73" s="29">
        <f t="shared" si="1"/>
        <v>1343.1</v>
      </c>
      <c r="I73" s="8">
        <v>1343060.76</v>
      </c>
      <c r="J73" s="24">
        <f t="shared" si="2"/>
        <v>72.844126260982748</v>
      </c>
      <c r="K73" s="3"/>
    </row>
    <row r="74" spans="1:11" outlineLevel="5" x14ac:dyDescent="0.3">
      <c r="A74" s="11" t="s">
        <v>150</v>
      </c>
      <c r="B74" s="5">
        <v>981</v>
      </c>
      <c r="C74" s="20" t="s">
        <v>66</v>
      </c>
      <c r="D74" s="5">
        <v>1100004110</v>
      </c>
      <c r="E74" s="5">
        <v>800</v>
      </c>
      <c r="F74" s="7">
        <f t="shared" si="0"/>
        <v>93.4</v>
      </c>
      <c r="G74" s="8">
        <f>G75</f>
        <v>93416.45</v>
      </c>
      <c r="H74" s="29">
        <f t="shared" si="1"/>
        <v>0</v>
      </c>
      <c r="I74" s="8">
        <f>I75</f>
        <v>0</v>
      </c>
      <c r="J74" s="24">
        <f t="shared" si="2"/>
        <v>0</v>
      </c>
      <c r="K74" s="3"/>
    </row>
    <row r="75" spans="1:11" outlineLevel="5" x14ac:dyDescent="0.3">
      <c r="A75" s="68" t="s">
        <v>151</v>
      </c>
      <c r="B75" s="5">
        <v>981</v>
      </c>
      <c r="C75" s="20" t="s">
        <v>66</v>
      </c>
      <c r="D75" s="5">
        <v>1100004110</v>
      </c>
      <c r="E75" s="5">
        <v>830</v>
      </c>
      <c r="F75" s="7">
        <f t="shared" si="0"/>
        <v>93.4</v>
      </c>
      <c r="G75" s="8">
        <v>93416.45</v>
      </c>
      <c r="H75" s="29">
        <f t="shared" si="1"/>
        <v>0</v>
      </c>
      <c r="I75" s="8"/>
      <c r="J75" s="24">
        <f t="shared" si="2"/>
        <v>0</v>
      </c>
      <c r="K75" s="3"/>
    </row>
    <row r="76" spans="1:11" ht="31.2" outlineLevel="4" x14ac:dyDescent="0.3">
      <c r="A76" s="11" t="s">
        <v>167</v>
      </c>
      <c r="B76" s="5" t="s">
        <v>5</v>
      </c>
      <c r="C76" s="5" t="s">
        <v>66</v>
      </c>
      <c r="D76" s="5">
        <v>1100015550</v>
      </c>
      <c r="E76" s="5" t="s">
        <v>8</v>
      </c>
      <c r="F76" s="7">
        <f t="shared" si="0"/>
        <v>5230</v>
      </c>
      <c r="G76" s="8">
        <f>G77</f>
        <v>5230000</v>
      </c>
      <c r="H76" s="29">
        <f t="shared" si="1"/>
        <v>5179.5</v>
      </c>
      <c r="I76" s="8">
        <f>I77</f>
        <v>5179511</v>
      </c>
      <c r="J76" s="24">
        <f t="shared" si="2"/>
        <v>99.03441682600382</v>
      </c>
      <c r="K76" s="3"/>
    </row>
    <row r="77" spans="1:11" ht="31.2" outlineLevel="5" x14ac:dyDescent="0.3">
      <c r="A77" s="11" t="s">
        <v>23</v>
      </c>
      <c r="B77" s="5" t="s">
        <v>5</v>
      </c>
      <c r="C77" s="5" t="s">
        <v>66</v>
      </c>
      <c r="D77" s="5">
        <v>1100015550</v>
      </c>
      <c r="E77" s="5" t="s">
        <v>24</v>
      </c>
      <c r="F77" s="7">
        <f t="shared" si="0"/>
        <v>5230</v>
      </c>
      <c r="G77" s="8">
        <v>5230000</v>
      </c>
      <c r="H77" s="29">
        <f t="shared" si="1"/>
        <v>5179.5</v>
      </c>
      <c r="I77" s="8">
        <v>5179511</v>
      </c>
      <c r="J77" s="24">
        <f t="shared" si="2"/>
        <v>99.03441682600382</v>
      </c>
      <c r="K77" s="3"/>
    </row>
    <row r="78" spans="1:11" ht="46.8" outlineLevel="4" x14ac:dyDescent="0.3">
      <c r="A78" s="11" t="s">
        <v>168</v>
      </c>
      <c r="B78" s="5" t="s">
        <v>5</v>
      </c>
      <c r="C78" s="5" t="s">
        <v>66</v>
      </c>
      <c r="D78" s="5" t="s">
        <v>146</v>
      </c>
      <c r="E78" s="5" t="s">
        <v>8</v>
      </c>
      <c r="F78" s="7">
        <f t="shared" si="0"/>
        <v>5.5</v>
      </c>
      <c r="G78" s="8">
        <f>G79</f>
        <v>5488.69</v>
      </c>
      <c r="H78" s="29">
        <f t="shared" si="1"/>
        <v>5.2</v>
      </c>
      <c r="I78" s="8">
        <f t="shared" ref="I78" si="13">I79</f>
        <v>5184.83</v>
      </c>
      <c r="J78" s="24">
        <f t="shared" si="2"/>
        <v>94.545454545454547</v>
      </c>
      <c r="K78" s="3"/>
    </row>
    <row r="79" spans="1:11" ht="31.2" outlineLevel="5" x14ac:dyDescent="0.3">
      <c r="A79" s="11" t="s">
        <v>23</v>
      </c>
      <c r="B79" s="5" t="s">
        <v>5</v>
      </c>
      <c r="C79" s="5" t="s">
        <v>66</v>
      </c>
      <c r="D79" s="5" t="s">
        <v>146</v>
      </c>
      <c r="E79" s="5" t="s">
        <v>24</v>
      </c>
      <c r="F79" s="7">
        <f t="shared" si="0"/>
        <v>5.5</v>
      </c>
      <c r="G79" s="8">
        <v>5488.69</v>
      </c>
      <c r="H79" s="29">
        <f t="shared" si="1"/>
        <v>5.2</v>
      </c>
      <c r="I79" s="8">
        <v>5184.83</v>
      </c>
      <c r="J79" s="24">
        <f t="shared" si="2"/>
        <v>94.545454545454547</v>
      </c>
      <c r="K79" s="3"/>
    </row>
    <row r="80" spans="1:11" ht="46.8" hidden="1" outlineLevel="5" x14ac:dyDescent="0.3">
      <c r="A80" s="11" t="s">
        <v>130</v>
      </c>
      <c r="B80" s="19">
        <v>981</v>
      </c>
      <c r="C80" s="20" t="s">
        <v>66</v>
      </c>
      <c r="D80" s="5" t="str">
        <f>D81</f>
        <v>11000S5175</v>
      </c>
      <c r="E80" s="20" t="s">
        <v>8</v>
      </c>
      <c r="F80" s="7">
        <f t="shared" si="0"/>
        <v>0</v>
      </c>
      <c r="G80" s="18">
        <f>G81</f>
        <v>0</v>
      </c>
      <c r="H80" s="29">
        <f t="shared" si="1"/>
        <v>0</v>
      </c>
      <c r="I80" s="18">
        <f t="shared" ref="I80" si="14">I81</f>
        <v>0</v>
      </c>
      <c r="J80" s="24" t="e">
        <f t="shared" si="2"/>
        <v>#DIV/0!</v>
      </c>
      <c r="K80" s="3"/>
    </row>
    <row r="81" spans="1:11" ht="31.2" hidden="1" outlineLevel="5" x14ac:dyDescent="0.3">
      <c r="A81" s="11" t="s">
        <v>23</v>
      </c>
      <c r="B81" s="19">
        <v>981</v>
      </c>
      <c r="C81" s="20" t="s">
        <v>66</v>
      </c>
      <c r="D81" s="5" t="s">
        <v>145</v>
      </c>
      <c r="E81" s="20" t="s">
        <v>24</v>
      </c>
      <c r="F81" s="7">
        <f t="shared" ref="F81:F145" si="15">ROUND(G81/1000,1)</f>
        <v>0</v>
      </c>
      <c r="G81" s="18">
        <v>0</v>
      </c>
      <c r="H81" s="29">
        <f t="shared" ref="H81:H144" si="16">ROUND(I81/1000,1)</f>
        <v>0</v>
      </c>
      <c r="I81" s="18">
        <v>0</v>
      </c>
      <c r="J81" s="24" t="e">
        <f t="shared" si="2"/>
        <v>#DIV/0!</v>
      </c>
      <c r="K81" s="3"/>
    </row>
    <row r="82" spans="1:11" ht="46.8" hidden="1" outlineLevel="4" x14ac:dyDescent="0.3">
      <c r="A82" s="11" t="s">
        <v>130</v>
      </c>
      <c r="B82" s="5" t="s">
        <v>5</v>
      </c>
      <c r="C82" s="5" t="s">
        <v>66</v>
      </c>
      <c r="D82" s="5" t="str">
        <f>D83</f>
        <v>11000S5550</v>
      </c>
      <c r="E82" s="5" t="s">
        <v>8</v>
      </c>
      <c r="F82" s="7">
        <f t="shared" si="15"/>
        <v>0</v>
      </c>
      <c r="G82" s="8">
        <f>G83</f>
        <v>0</v>
      </c>
      <c r="H82" s="29">
        <f t="shared" si="16"/>
        <v>0</v>
      </c>
      <c r="I82" s="8">
        <f>I83</f>
        <v>0</v>
      </c>
      <c r="J82" s="24" t="e">
        <f t="shared" si="2"/>
        <v>#DIV/0!</v>
      </c>
      <c r="K82" s="3"/>
    </row>
    <row r="83" spans="1:11" ht="31.2" hidden="1" outlineLevel="5" x14ac:dyDescent="0.3">
      <c r="A83" s="11" t="s">
        <v>23</v>
      </c>
      <c r="B83" s="5" t="s">
        <v>5</v>
      </c>
      <c r="C83" s="5" t="s">
        <v>66</v>
      </c>
      <c r="D83" s="5" t="s">
        <v>146</v>
      </c>
      <c r="E83" s="5" t="s">
        <v>24</v>
      </c>
      <c r="F83" s="7">
        <f t="shared" si="15"/>
        <v>0</v>
      </c>
      <c r="G83" s="8">
        <v>0</v>
      </c>
      <c r="H83" s="29">
        <f t="shared" si="16"/>
        <v>0</v>
      </c>
      <c r="I83" s="8">
        <v>0</v>
      </c>
      <c r="J83" s="24" t="e">
        <f t="shared" si="2"/>
        <v>#DIV/0!</v>
      </c>
      <c r="K83" s="3"/>
    </row>
    <row r="84" spans="1:11" outlineLevel="1" collapsed="1" x14ac:dyDescent="0.3">
      <c r="A84" s="14" t="s">
        <v>71</v>
      </c>
      <c r="B84" s="6" t="s">
        <v>5</v>
      </c>
      <c r="C84" s="6" t="s">
        <v>72</v>
      </c>
      <c r="D84" s="6" t="s">
        <v>7</v>
      </c>
      <c r="E84" s="6" t="s">
        <v>8</v>
      </c>
      <c r="F84" s="7">
        <f t="shared" si="15"/>
        <v>1800.4</v>
      </c>
      <c r="G84" s="8">
        <f>G85+G89+G97</f>
        <v>1800429.1800000002</v>
      </c>
      <c r="H84" s="29">
        <f t="shared" si="16"/>
        <v>762.9</v>
      </c>
      <c r="I84" s="8">
        <f>I85+I89+I97</f>
        <v>762858.08000000007</v>
      </c>
      <c r="J84" s="24">
        <f t="shared" si="2"/>
        <v>42.373916907353923</v>
      </c>
      <c r="K84" s="3"/>
    </row>
    <row r="85" spans="1:11" outlineLevel="2" x14ac:dyDescent="0.3">
      <c r="A85" s="11" t="s">
        <v>73</v>
      </c>
      <c r="B85" s="5" t="s">
        <v>5</v>
      </c>
      <c r="C85" s="5" t="s">
        <v>74</v>
      </c>
      <c r="D85" s="5" t="s">
        <v>7</v>
      </c>
      <c r="E85" s="5" t="s">
        <v>8</v>
      </c>
      <c r="F85" s="7">
        <f t="shared" si="15"/>
        <v>322.7</v>
      </c>
      <c r="G85" s="8">
        <f>G86</f>
        <v>322663.84000000003</v>
      </c>
      <c r="H85" s="29">
        <f t="shared" si="16"/>
        <v>140.4</v>
      </c>
      <c r="I85" s="8">
        <f t="shared" ref="I85:I87" si="17">I86</f>
        <v>140442.23000000001</v>
      </c>
      <c r="J85" s="24">
        <f t="shared" si="2"/>
        <v>43.507902076231794</v>
      </c>
      <c r="K85" s="3"/>
    </row>
    <row r="86" spans="1:11" ht="46.8" outlineLevel="3" x14ac:dyDescent="0.3">
      <c r="A86" s="11" t="s">
        <v>181</v>
      </c>
      <c r="B86" s="5" t="s">
        <v>5</v>
      </c>
      <c r="C86" s="5" t="s">
        <v>74</v>
      </c>
      <c r="D86" s="5" t="s">
        <v>75</v>
      </c>
      <c r="E86" s="5" t="s">
        <v>8</v>
      </c>
      <c r="F86" s="7">
        <f t="shared" si="15"/>
        <v>322.7</v>
      </c>
      <c r="G86" s="8">
        <f>G87</f>
        <v>322663.84000000003</v>
      </c>
      <c r="H86" s="29">
        <f t="shared" si="16"/>
        <v>140.4</v>
      </c>
      <c r="I86" s="8">
        <f t="shared" si="17"/>
        <v>140442.23000000001</v>
      </c>
      <c r="J86" s="24">
        <f t="shared" si="2"/>
        <v>43.507902076231794</v>
      </c>
      <c r="K86" s="3"/>
    </row>
    <row r="87" spans="1:11" outlineLevel="4" x14ac:dyDescent="0.3">
      <c r="A87" s="11" t="s">
        <v>76</v>
      </c>
      <c r="B87" s="5" t="s">
        <v>5</v>
      </c>
      <c r="C87" s="5" t="s">
        <v>74</v>
      </c>
      <c r="D87" s="5" t="s">
        <v>77</v>
      </c>
      <c r="E87" s="5" t="s">
        <v>8</v>
      </c>
      <c r="F87" s="7">
        <f t="shared" si="15"/>
        <v>322.7</v>
      </c>
      <c r="G87" s="8">
        <f>G88</f>
        <v>322663.84000000003</v>
      </c>
      <c r="H87" s="29">
        <f t="shared" si="16"/>
        <v>140.4</v>
      </c>
      <c r="I87" s="8">
        <f t="shared" si="17"/>
        <v>140442.23000000001</v>
      </c>
      <c r="J87" s="24">
        <f t="shared" ref="J87:J144" si="18">H87/F87*100</f>
        <v>43.507902076231794</v>
      </c>
      <c r="K87" s="3"/>
    </row>
    <row r="88" spans="1:11" ht="31.2" outlineLevel="5" x14ac:dyDescent="0.3">
      <c r="A88" s="11" t="s">
        <v>23</v>
      </c>
      <c r="B88" s="5" t="s">
        <v>5</v>
      </c>
      <c r="C88" s="5" t="s">
        <v>74</v>
      </c>
      <c r="D88" s="5" t="s">
        <v>77</v>
      </c>
      <c r="E88" s="5" t="s">
        <v>24</v>
      </c>
      <c r="F88" s="7">
        <f t="shared" si="15"/>
        <v>322.7</v>
      </c>
      <c r="G88" s="8">
        <v>322663.84000000003</v>
      </c>
      <c r="H88" s="29">
        <f t="shared" si="16"/>
        <v>140.4</v>
      </c>
      <c r="I88" s="8">
        <v>140442.23000000001</v>
      </c>
      <c r="J88" s="24">
        <f t="shared" si="18"/>
        <v>43.507902076231794</v>
      </c>
      <c r="K88" s="3"/>
    </row>
    <row r="89" spans="1:11" outlineLevel="2" x14ac:dyDescent="0.3">
      <c r="A89" s="11" t="s">
        <v>78</v>
      </c>
      <c r="B89" s="5" t="s">
        <v>5</v>
      </c>
      <c r="C89" s="5" t="s">
        <v>79</v>
      </c>
      <c r="D89" s="5" t="s">
        <v>7</v>
      </c>
      <c r="E89" s="5" t="s">
        <v>8</v>
      </c>
      <c r="F89" s="7">
        <f t="shared" si="15"/>
        <v>310.2</v>
      </c>
      <c r="G89" s="39">
        <f>G90</f>
        <v>310150</v>
      </c>
      <c r="H89" s="29">
        <f t="shared" si="16"/>
        <v>26.5</v>
      </c>
      <c r="I89" s="8">
        <f t="shared" ref="I89:I91" si="19">I90</f>
        <v>26500</v>
      </c>
      <c r="J89" s="24">
        <f t="shared" si="18"/>
        <v>8.5428755641521601</v>
      </c>
      <c r="K89" s="3"/>
    </row>
    <row r="90" spans="1:11" ht="46.8" outlineLevel="3" x14ac:dyDescent="0.3">
      <c r="A90" s="11" t="str">
        <f>A86</f>
        <v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v>
      </c>
      <c r="B90" s="5" t="s">
        <v>5</v>
      </c>
      <c r="C90" s="5" t="s">
        <v>79</v>
      </c>
      <c r="D90" s="5" t="s">
        <v>75</v>
      </c>
      <c r="E90" s="5" t="s">
        <v>8</v>
      </c>
      <c r="F90" s="7">
        <f t="shared" si="15"/>
        <v>310.2</v>
      </c>
      <c r="G90" s="39">
        <f>G91+G93</f>
        <v>310150</v>
      </c>
      <c r="H90" s="29">
        <f t="shared" si="16"/>
        <v>26.5</v>
      </c>
      <c r="I90" s="8">
        <f>I91</f>
        <v>26500</v>
      </c>
      <c r="J90" s="24">
        <f t="shared" si="18"/>
        <v>8.5428755641521601</v>
      </c>
      <c r="K90" s="3"/>
    </row>
    <row r="91" spans="1:11" outlineLevel="4" x14ac:dyDescent="0.3">
      <c r="A91" s="11" t="s">
        <v>80</v>
      </c>
      <c r="B91" s="5" t="s">
        <v>5</v>
      </c>
      <c r="C91" s="5" t="s">
        <v>79</v>
      </c>
      <c r="D91" s="5" t="s">
        <v>81</v>
      </c>
      <c r="E91" s="5" t="s">
        <v>8</v>
      </c>
      <c r="F91" s="7">
        <f t="shared" si="15"/>
        <v>310.2</v>
      </c>
      <c r="G91" s="8">
        <f>G92</f>
        <v>310150</v>
      </c>
      <c r="H91" s="29">
        <f t="shared" si="16"/>
        <v>26.5</v>
      </c>
      <c r="I91" s="8">
        <f t="shared" si="19"/>
        <v>26500</v>
      </c>
      <c r="J91" s="29">
        <f t="shared" si="18"/>
        <v>8.5428755641521601</v>
      </c>
      <c r="K91" s="3"/>
    </row>
    <row r="92" spans="1:11" ht="31.2" outlineLevel="5" x14ac:dyDescent="0.3">
      <c r="A92" s="11" t="s">
        <v>23</v>
      </c>
      <c r="B92" s="5" t="s">
        <v>5</v>
      </c>
      <c r="C92" s="5" t="s">
        <v>79</v>
      </c>
      <c r="D92" s="5" t="s">
        <v>81</v>
      </c>
      <c r="E92" s="5" t="s">
        <v>24</v>
      </c>
      <c r="F92" s="7">
        <f t="shared" si="15"/>
        <v>310.2</v>
      </c>
      <c r="G92" s="8">
        <v>310150</v>
      </c>
      <c r="H92" s="29">
        <f t="shared" si="16"/>
        <v>26.5</v>
      </c>
      <c r="I92" s="8">
        <v>26500</v>
      </c>
      <c r="J92" s="29">
        <f t="shared" si="18"/>
        <v>8.5428755641521601</v>
      </c>
      <c r="K92" s="3"/>
    </row>
    <row r="93" spans="1:11" hidden="1" outlineLevel="5" x14ac:dyDescent="0.3">
      <c r="A93" s="35" t="s">
        <v>152</v>
      </c>
      <c r="B93" s="5" t="s">
        <v>5</v>
      </c>
      <c r="C93" s="5" t="s">
        <v>79</v>
      </c>
      <c r="D93" s="38" t="s">
        <v>153</v>
      </c>
      <c r="E93" s="5" t="s">
        <v>8</v>
      </c>
      <c r="F93" s="7">
        <f t="shared" si="15"/>
        <v>0</v>
      </c>
      <c r="G93" s="8">
        <f>G94</f>
        <v>0</v>
      </c>
      <c r="H93" s="29">
        <f t="shared" si="16"/>
        <v>0</v>
      </c>
      <c r="I93" s="8">
        <f t="shared" ref="I93" si="20">I94</f>
        <v>0</v>
      </c>
      <c r="J93" s="29" t="e">
        <f t="shared" si="18"/>
        <v>#DIV/0!</v>
      </c>
      <c r="K93" s="3"/>
    </row>
    <row r="94" spans="1:11" ht="46.8" hidden="1" outlineLevel="5" x14ac:dyDescent="0.3">
      <c r="A94" s="35" t="s">
        <v>144</v>
      </c>
      <c r="B94" s="17" t="s">
        <v>5</v>
      </c>
      <c r="C94" s="5" t="s">
        <v>79</v>
      </c>
      <c r="D94" s="38" t="s">
        <v>153</v>
      </c>
      <c r="E94" s="5" t="s">
        <v>24</v>
      </c>
      <c r="F94" s="7">
        <f t="shared" si="15"/>
        <v>0</v>
      </c>
      <c r="G94" s="8">
        <v>0</v>
      </c>
      <c r="H94" s="29">
        <f t="shared" si="16"/>
        <v>0</v>
      </c>
      <c r="I94" s="8">
        <v>0</v>
      </c>
      <c r="J94" s="29" t="e">
        <f t="shared" si="18"/>
        <v>#DIV/0!</v>
      </c>
      <c r="K94" s="3"/>
    </row>
    <row r="95" spans="1:11" ht="31.2" hidden="1" outlineLevel="5" x14ac:dyDescent="0.3">
      <c r="A95" s="37" t="s">
        <v>142</v>
      </c>
      <c r="B95" s="17" t="s">
        <v>5</v>
      </c>
      <c r="C95" s="5" t="s">
        <v>79</v>
      </c>
      <c r="D95" s="36" t="s">
        <v>143</v>
      </c>
      <c r="E95" s="5" t="s">
        <v>8</v>
      </c>
      <c r="F95" s="7">
        <f t="shared" si="15"/>
        <v>0</v>
      </c>
      <c r="G95" s="8">
        <f>G96</f>
        <v>0</v>
      </c>
      <c r="H95" s="29">
        <f t="shared" si="16"/>
        <v>0</v>
      </c>
      <c r="I95" s="8">
        <v>0</v>
      </c>
      <c r="J95" s="29" t="e">
        <f t="shared" si="18"/>
        <v>#DIV/0!</v>
      </c>
      <c r="K95" s="3"/>
    </row>
    <row r="96" spans="1:11" ht="46.8" hidden="1" outlineLevel="5" x14ac:dyDescent="0.3">
      <c r="A96" s="37" t="s">
        <v>144</v>
      </c>
      <c r="B96" s="17" t="s">
        <v>5</v>
      </c>
      <c r="C96" s="5" t="s">
        <v>79</v>
      </c>
      <c r="D96" s="36" t="s">
        <v>143</v>
      </c>
      <c r="E96" s="5" t="s">
        <v>24</v>
      </c>
      <c r="F96" s="7">
        <f t="shared" si="15"/>
        <v>0</v>
      </c>
      <c r="G96" s="8">
        <v>0</v>
      </c>
      <c r="H96" s="29">
        <f t="shared" si="16"/>
        <v>0</v>
      </c>
      <c r="I96" s="8">
        <v>0</v>
      </c>
      <c r="J96" s="29" t="e">
        <f t="shared" si="18"/>
        <v>#DIV/0!</v>
      </c>
      <c r="K96" s="3"/>
    </row>
    <row r="97" spans="1:11" outlineLevel="2" collapsed="1" x14ac:dyDescent="0.3">
      <c r="A97" s="11" t="s">
        <v>82</v>
      </c>
      <c r="B97" s="5" t="s">
        <v>5</v>
      </c>
      <c r="C97" s="5" t="s">
        <v>83</v>
      </c>
      <c r="D97" s="5" t="s">
        <v>7</v>
      </c>
      <c r="E97" s="5" t="s">
        <v>8</v>
      </c>
      <c r="F97" s="7">
        <f t="shared" si="15"/>
        <v>1167.5999999999999</v>
      </c>
      <c r="G97" s="8">
        <f>G109+G98</f>
        <v>1167615.3400000001</v>
      </c>
      <c r="H97" s="29">
        <f t="shared" si="16"/>
        <v>595.9</v>
      </c>
      <c r="I97" s="8">
        <f>I98+I114+I109</f>
        <v>595915.85000000009</v>
      </c>
      <c r="J97" s="24">
        <f t="shared" si="18"/>
        <v>51.036313806097979</v>
      </c>
      <c r="K97" s="3"/>
    </row>
    <row r="98" spans="1:11" ht="46.8" outlineLevel="3" x14ac:dyDescent="0.3">
      <c r="A98" s="11" t="str">
        <f>A90</f>
        <v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v>
      </c>
      <c r="B98" s="5" t="s">
        <v>5</v>
      </c>
      <c r="C98" s="5" t="s">
        <v>83</v>
      </c>
      <c r="D98" s="5" t="s">
        <v>75</v>
      </c>
      <c r="E98" s="5" t="s">
        <v>8</v>
      </c>
      <c r="F98" s="7">
        <f t="shared" si="15"/>
        <v>1067.5999999999999</v>
      </c>
      <c r="G98" s="8">
        <f>G99+G101+G103</f>
        <v>1067615.3400000001</v>
      </c>
      <c r="H98" s="29">
        <f t="shared" si="16"/>
        <v>555.29999999999995</v>
      </c>
      <c r="I98" s="8">
        <f t="shared" ref="I98" si="21">I99+I101+I103+I105+I107</f>
        <v>555317.35000000009</v>
      </c>
      <c r="J98" s="24">
        <f t="shared" si="18"/>
        <v>52.013862869988756</v>
      </c>
      <c r="K98" s="3"/>
    </row>
    <row r="99" spans="1:11" outlineLevel="4" x14ac:dyDescent="0.3">
      <c r="A99" s="11" t="s">
        <v>84</v>
      </c>
      <c r="B99" s="5" t="s">
        <v>5</v>
      </c>
      <c r="C99" s="5" t="s">
        <v>83</v>
      </c>
      <c r="D99" s="5" t="s">
        <v>85</v>
      </c>
      <c r="E99" s="5" t="s">
        <v>8</v>
      </c>
      <c r="F99" s="7">
        <f t="shared" si="15"/>
        <v>430.6</v>
      </c>
      <c r="G99" s="8">
        <f>G100</f>
        <v>430590</v>
      </c>
      <c r="H99" s="29">
        <f t="shared" si="16"/>
        <v>235</v>
      </c>
      <c r="I99" s="8">
        <f>I100</f>
        <v>234956.89</v>
      </c>
      <c r="J99" s="24">
        <f t="shared" si="18"/>
        <v>54.575011611704596</v>
      </c>
      <c r="K99" s="3"/>
    </row>
    <row r="100" spans="1:11" ht="31.2" outlineLevel="5" x14ac:dyDescent="0.3">
      <c r="A100" s="11" t="s">
        <v>23</v>
      </c>
      <c r="B100" s="5" t="s">
        <v>5</v>
      </c>
      <c r="C100" s="5" t="s">
        <v>83</v>
      </c>
      <c r="D100" s="5" t="s">
        <v>85</v>
      </c>
      <c r="E100" s="5" t="s">
        <v>24</v>
      </c>
      <c r="F100" s="7">
        <f t="shared" si="15"/>
        <v>430.6</v>
      </c>
      <c r="G100" s="8">
        <v>430590</v>
      </c>
      <c r="H100" s="29">
        <f t="shared" si="16"/>
        <v>235</v>
      </c>
      <c r="I100" s="8">
        <v>234956.89</v>
      </c>
      <c r="J100" s="24">
        <f t="shared" si="18"/>
        <v>54.575011611704596</v>
      </c>
      <c r="K100" s="3"/>
    </row>
    <row r="101" spans="1:11" outlineLevel="4" x14ac:dyDescent="0.3">
      <c r="A101" s="11" t="s">
        <v>86</v>
      </c>
      <c r="B101" s="5" t="s">
        <v>5</v>
      </c>
      <c r="C101" s="5" t="s">
        <v>83</v>
      </c>
      <c r="D101" s="5" t="s">
        <v>87</v>
      </c>
      <c r="E101" s="5" t="s">
        <v>8</v>
      </c>
      <c r="F101" s="7">
        <f t="shared" si="15"/>
        <v>32.1</v>
      </c>
      <c r="G101" s="8">
        <f>G102</f>
        <v>32050.34</v>
      </c>
      <c r="H101" s="29">
        <f t="shared" si="16"/>
        <v>31.4</v>
      </c>
      <c r="I101" s="8">
        <f t="shared" ref="I101" si="22">I102</f>
        <v>31366.89</v>
      </c>
      <c r="J101" s="24">
        <f t="shared" si="18"/>
        <v>97.81931464174454</v>
      </c>
      <c r="K101" s="3"/>
    </row>
    <row r="102" spans="1:11" ht="31.2" outlineLevel="5" x14ac:dyDescent="0.3">
      <c r="A102" s="11" t="s">
        <v>23</v>
      </c>
      <c r="B102" s="5" t="s">
        <v>5</v>
      </c>
      <c r="C102" s="5" t="s">
        <v>83</v>
      </c>
      <c r="D102" s="5" t="s">
        <v>87</v>
      </c>
      <c r="E102" s="5" t="s">
        <v>24</v>
      </c>
      <c r="F102" s="7">
        <f t="shared" si="15"/>
        <v>32.1</v>
      </c>
      <c r="G102" s="8">
        <v>32050.34</v>
      </c>
      <c r="H102" s="29">
        <f t="shared" si="16"/>
        <v>31.4</v>
      </c>
      <c r="I102" s="8">
        <v>31366.89</v>
      </c>
      <c r="J102" s="24">
        <f t="shared" si="18"/>
        <v>97.81931464174454</v>
      </c>
      <c r="K102" s="3"/>
    </row>
    <row r="103" spans="1:11" ht="31.2" outlineLevel="4" x14ac:dyDescent="0.3">
      <c r="A103" s="11" t="s">
        <v>88</v>
      </c>
      <c r="B103" s="5" t="s">
        <v>5</v>
      </c>
      <c r="C103" s="5" t="s">
        <v>83</v>
      </c>
      <c r="D103" s="5" t="s">
        <v>89</v>
      </c>
      <c r="E103" s="5" t="s">
        <v>8</v>
      </c>
      <c r="F103" s="7">
        <f t="shared" si="15"/>
        <v>605</v>
      </c>
      <c r="G103" s="8">
        <f>G104</f>
        <v>604975</v>
      </c>
      <c r="H103" s="29">
        <f t="shared" si="16"/>
        <v>289</v>
      </c>
      <c r="I103" s="8">
        <f t="shared" ref="I103" si="23">I104</f>
        <v>288993.57</v>
      </c>
      <c r="J103" s="24">
        <f t="shared" si="18"/>
        <v>47.768595041322314</v>
      </c>
      <c r="K103" s="3"/>
    </row>
    <row r="104" spans="1:11" ht="31.2" outlineLevel="5" x14ac:dyDescent="0.3">
      <c r="A104" s="11" t="s">
        <v>23</v>
      </c>
      <c r="B104" s="5" t="s">
        <v>5</v>
      </c>
      <c r="C104" s="5" t="s">
        <v>83</v>
      </c>
      <c r="D104" s="5" t="s">
        <v>89</v>
      </c>
      <c r="E104" s="5" t="s">
        <v>24</v>
      </c>
      <c r="F104" s="7">
        <f t="shared" si="15"/>
        <v>605</v>
      </c>
      <c r="G104" s="8">
        <v>604975</v>
      </c>
      <c r="H104" s="29">
        <f t="shared" si="16"/>
        <v>289</v>
      </c>
      <c r="I104" s="8">
        <v>288993.57</v>
      </c>
      <c r="J104" s="24">
        <f t="shared" si="18"/>
        <v>47.768595041322314</v>
      </c>
      <c r="K104" s="3"/>
    </row>
    <row r="105" spans="1:11" hidden="1" outlineLevel="4" x14ac:dyDescent="0.3">
      <c r="A105" s="11" t="s">
        <v>90</v>
      </c>
      <c r="B105" s="5" t="s">
        <v>5</v>
      </c>
      <c r="C105" s="5" t="s">
        <v>83</v>
      </c>
      <c r="D105" s="5" t="s">
        <v>91</v>
      </c>
      <c r="E105" s="5" t="s">
        <v>8</v>
      </c>
      <c r="F105" s="7">
        <f t="shared" si="15"/>
        <v>0</v>
      </c>
      <c r="G105" s="8">
        <f>G106</f>
        <v>0</v>
      </c>
      <c r="H105" s="29">
        <f t="shared" si="16"/>
        <v>0</v>
      </c>
      <c r="I105" s="8">
        <f t="shared" ref="I105" si="24">I106</f>
        <v>0</v>
      </c>
      <c r="J105" s="24" t="e">
        <f t="shared" si="18"/>
        <v>#DIV/0!</v>
      </c>
      <c r="K105" s="3"/>
    </row>
    <row r="106" spans="1:11" ht="31.2" hidden="1" outlineLevel="5" x14ac:dyDescent="0.3">
      <c r="A106" s="11" t="s">
        <v>23</v>
      </c>
      <c r="B106" s="5" t="s">
        <v>5</v>
      </c>
      <c r="C106" s="5" t="s">
        <v>83</v>
      </c>
      <c r="D106" s="5" t="s">
        <v>91</v>
      </c>
      <c r="E106" s="5" t="s">
        <v>24</v>
      </c>
      <c r="F106" s="7">
        <f t="shared" si="15"/>
        <v>0</v>
      </c>
      <c r="G106" s="8">
        <v>0</v>
      </c>
      <c r="H106" s="29">
        <f t="shared" si="16"/>
        <v>0</v>
      </c>
      <c r="I106" s="8">
        <v>0</v>
      </c>
      <c r="J106" s="24" t="e">
        <f t="shared" si="18"/>
        <v>#DIV/0!</v>
      </c>
      <c r="K106" s="3"/>
    </row>
    <row r="107" spans="1:11" ht="31.2" hidden="1" outlineLevel="4" x14ac:dyDescent="0.3">
      <c r="A107" s="11" t="s">
        <v>92</v>
      </c>
      <c r="B107" s="5" t="s">
        <v>5</v>
      </c>
      <c r="C107" s="5" t="s">
        <v>83</v>
      </c>
      <c r="D107" s="5" t="s">
        <v>93</v>
      </c>
      <c r="E107" s="5" t="s">
        <v>8</v>
      </c>
      <c r="F107" s="7">
        <f t="shared" si="15"/>
        <v>0</v>
      </c>
      <c r="G107" s="8">
        <f>G108</f>
        <v>0</v>
      </c>
      <c r="H107" s="29">
        <f t="shared" si="16"/>
        <v>0</v>
      </c>
      <c r="I107" s="8">
        <f t="shared" ref="I107" si="25">I108</f>
        <v>0</v>
      </c>
      <c r="J107" s="24" t="e">
        <f t="shared" si="18"/>
        <v>#DIV/0!</v>
      </c>
      <c r="K107" s="3"/>
    </row>
    <row r="108" spans="1:11" ht="31.2" hidden="1" outlineLevel="5" x14ac:dyDescent="0.3">
      <c r="A108" s="11" t="s">
        <v>23</v>
      </c>
      <c r="B108" s="5" t="s">
        <v>5</v>
      </c>
      <c r="C108" s="5" t="s">
        <v>83</v>
      </c>
      <c r="D108" s="5" t="s">
        <v>93</v>
      </c>
      <c r="E108" s="5" t="s">
        <v>24</v>
      </c>
      <c r="F108" s="7">
        <f t="shared" si="15"/>
        <v>0</v>
      </c>
      <c r="G108" s="8">
        <v>0</v>
      </c>
      <c r="H108" s="29">
        <f t="shared" si="16"/>
        <v>0</v>
      </c>
      <c r="I108" s="8">
        <v>0</v>
      </c>
      <c r="J108" s="24" t="e">
        <f t="shared" si="18"/>
        <v>#DIV/0!</v>
      </c>
      <c r="K108" s="3"/>
    </row>
    <row r="109" spans="1:11" ht="46.8" outlineLevel="3" collapsed="1" x14ac:dyDescent="0.3">
      <c r="A109" s="35" t="s">
        <v>182</v>
      </c>
      <c r="B109" s="5" t="s">
        <v>5</v>
      </c>
      <c r="C109" s="5" t="s">
        <v>83</v>
      </c>
      <c r="D109" s="5">
        <v>1300000000</v>
      </c>
      <c r="E109" s="5" t="s">
        <v>8</v>
      </c>
      <c r="F109" s="7">
        <f t="shared" si="15"/>
        <v>100</v>
      </c>
      <c r="G109" s="8">
        <f>G110</f>
        <v>100000</v>
      </c>
      <c r="H109" s="29">
        <f t="shared" si="16"/>
        <v>40.6</v>
      </c>
      <c r="I109" s="8">
        <f>I110</f>
        <v>40598.5</v>
      </c>
      <c r="J109" s="24">
        <f t="shared" si="18"/>
        <v>40.6</v>
      </c>
      <c r="K109" s="3"/>
    </row>
    <row r="110" spans="1:11" ht="31.2" outlineLevel="4" x14ac:dyDescent="0.3">
      <c r="A110" s="11" t="s">
        <v>169</v>
      </c>
      <c r="B110" s="5" t="s">
        <v>5</v>
      </c>
      <c r="C110" s="5" t="s">
        <v>83</v>
      </c>
      <c r="D110" s="5">
        <v>1300004430</v>
      </c>
      <c r="E110" s="5" t="s">
        <v>8</v>
      </c>
      <c r="F110" s="7">
        <f t="shared" si="15"/>
        <v>100</v>
      </c>
      <c r="G110" s="8">
        <f>G111</f>
        <v>100000</v>
      </c>
      <c r="H110" s="29">
        <f t="shared" si="16"/>
        <v>40.6</v>
      </c>
      <c r="I110" s="8">
        <f>I111</f>
        <v>40598.5</v>
      </c>
      <c r="J110" s="24">
        <f t="shared" si="18"/>
        <v>40.6</v>
      </c>
      <c r="K110" s="3"/>
    </row>
    <row r="111" spans="1:11" ht="31.2" outlineLevel="5" x14ac:dyDescent="0.3">
      <c r="A111" s="11" t="s">
        <v>23</v>
      </c>
      <c r="B111" s="5" t="s">
        <v>5</v>
      </c>
      <c r="C111" s="5" t="s">
        <v>83</v>
      </c>
      <c r="D111" s="5">
        <v>1300004430</v>
      </c>
      <c r="E111" s="5" t="s">
        <v>24</v>
      </c>
      <c r="F111" s="7">
        <f t="shared" si="15"/>
        <v>100</v>
      </c>
      <c r="G111" s="8">
        <v>100000</v>
      </c>
      <c r="H111" s="29">
        <f t="shared" si="16"/>
        <v>40.6</v>
      </c>
      <c r="I111" s="8">
        <v>40598.5</v>
      </c>
      <c r="J111" s="24">
        <f t="shared" si="18"/>
        <v>40.6</v>
      </c>
      <c r="K111" s="3"/>
    </row>
    <row r="112" spans="1:11" ht="31.2" hidden="1" outlineLevel="4" x14ac:dyDescent="0.3">
      <c r="A112" s="11" t="s">
        <v>95</v>
      </c>
      <c r="B112" s="5" t="s">
        <v>5</v>
      </c>
      <c r="C112" s="5" t="s">
        <v>83</v>
      </c>
      <c r="D112" s="5" t="s">
        <v>96</v>
      </c>
      <c r="E112" s="5" t="s">
        <v>8</v>
      </c>
      <c r="F112" s="7">
        <f t="shared" si="15"/>
        <v>0</v>
      </c>
      <c r="G112" s="8">
        <v>0</v>
      </c>
      <c r="H112" s="29">
        <f t="shared" si="16"/>
        <v>0</v>
      </c>
      <c r="I112" s="8">
        <v>0</v>
      </c>
      <c r="J112" s="24" t="e">
        <f t="shared" si="18"/>
        <v>#DIV/0!</v>
      </c>
      <c r="K112" s="3"/>
    </row>
    <row r="113" spans="1:11" ht="31.2" hidden="1" outlineLevel="5" x14ac:dyDescent="0.3">
      <c r="A113" s="11" t="s">
        <v>23</v>
      </c>
      <c r="B113" s="5" t="s">
        <v>5</v>
      </c>
      <c r="C113" s="5" t="s">
        <v>83</v>
      </c>
      <c r="D113" s="5" t="s">
        <v>96</v>
      </c>
      <c r="E113" s="5" t="s">
        <v>24</v>
      </c>
      <c r="F113" s="7">
        <f t="shared" si="15"/>
        <v>0</v>
      </c>
      <c r="G113" s="8">
        <v>0</v>
      </c>
      <c r="H113" s="29">
        <f t="shared" si="16"/>
        <v>0</v>
      </c>
      <c r="I113" s="8">
        <v>0</v>
      </c>
      <c r="J113" s="24" t="e">
        <f t="shared" si="18"/>
        <v>#DIV/0!</v>
      </c>
      <c r="K113" s="3"/>
    </row>
    <row r="114" spans="1:11" ht="46.8" hidden="1" outlineLevel="3" x14ac:dyDescent="0.3">
      <c r="A114" s="11" t="s">
        <v>139</v>
      </c>
      <c r="B114" s="5" t="s">
        <v>5</v>
      </c>
      <c r="C114" s="5" t="s">
        <v>83</v>
      </c>
      <c r="D114" s="5" t="s">
        <v>94</v>
      </c>
      <c r="E114" s="5" t="s">
        <v>8</v>
      </c>
      <c r="F114" s="7">
        <f t="shared" si="15"/>
        <v>0</v>
      </c>
      <c r="G114" s="8">
        <f>G117</f>
        <v>0</v>
      </c>
      <c r="H114" s="29">
        <f t="shared" si="16"/>
        <v>0</v>
      </c>
      <c r="I114" s="8">
        <f t="shared" ref="I114" si="26">I117</f>
        <v>0</v>
      </c>
      <c r="J114" s="24" t="e">
        <f t="shared" si="18"/>
        <v>#DIV/0!</v>
      </c>
      <c r="K114" s="3"/>
    </row>
    <row r="115" spans="1:11" ht="31.2" hidden="1" outlineLevel="4" x14ac:dyDescent="0.3">
      <c r="A115" s="11" t="s">
        <v>97</v>
      </c>
      <c r="B115" s="5" t="s">
        <v>5</v>
      </c>
      <c r="C115" s="5" t="s">
        <v>83</v>
      </c>
      <c r="D115" s="5" t="s">
        <v>98</v>
      </c>
      <c r="E115" s="5" t="s">
        <v>8</v>
      </c>
      <c r="F115" s="7">
        <f t="shared" si="15"/>
        <v>0</v>
      </c>
      <c r="G115" s="8">
        <v>0</v>
      </c>
      <c r="H115" s="29">
        <f t="shared" si="16"/>
        <v>0</v>
      </c>
      <c r="I115" s="8">
        <v>0</v>
      </c>
      <c r="J115" s="24" t="e">
        <f t="shared" si="18"/>
        <v>#DIV/0!</v>
      </c>
      <c r="K115" s="3"/>
    </row>
    <row r="116" spans="1:11" ht="31.2" hidden="1" outlineLevel="5" x14ac:dyDescent="0.3">
      <c r="A116" s="11" t="s">
        <v>23</v>
      </c>
      <c r="B116" s="5" t="s">
        <v>5</v>
      </c>
      <c r="C116" s="5" t="s">
        <v>83</v>
      </c>
      <c r="D116" s="5" t="s">
        <v>98</v>
      </c>
      <c r="E116" s="5" t="s">
        <v>24</v>
      </c>
      <c r="F116" s="7">
        <f t="shared" si="15"/>
        <v>0</v>
      </c>
      <c r="G116" s="8">
        <v>0</v>
      </c>
      <c r="H116" s="29">
        <f t="shared" si="16"/>
        <v>0</v>
      </c>
      <c r="I116" s="8">
        <v>0</v>
      </c>
      <c r="J116" s="24" t="e">
        <f t="shared" si="18"/>
        <v>#DIV/0!</v>
      </c>
      <c r="K116" s="3"/>
    </row>
    <row r="117" spans="1:11" ht="31.2" hidden="1" outlineLevel="4" x14ac:dyDescent="0.3">
      <c r="A117" s="11" t="s">
        <v>138</v>
      </c>
      <c r="B117" s="5" t="s">
        <v>5</v>
      </c>
      <c r="C117" s="5" t="s">
        <v>83</v>
      </c>
      <c r="D117" s="5" t="s">
        <v>94</v>
      </c>
      <c r="E117" s="5" t="s">
        <v>8</v>
      </c>
      <c r="F117" s="7">
        <f t="shared" si="15"/>
        <v>0</v>
      </c>
      <c r="G117" s="8">
        <f>G118</f>
        <v>0</v>
      </c>
      <c r="H117" s="29">
        <f t="shared" si="16"/>
        <v>0</v>
      </c>
      <c r="I117" s="8">
        <f t="shared" ref="I117" si="27">I118</f>
        <v>0</v>
      </c>
      <c r="J117" s="24" t="e">
        <f t="shared" si="18"/>
        <v>#DIV/0!</v>
      </c>
      <c r="K117" s="3"/>
    </row>
    <row r="118" spans="1:11" ht="31.2" hidden="1" outlineLevel="5" x14ac:dyDescent="0.3">
      <c r="A118" s="11" t="s">
        <v>23</v>
      </c>
      <c r="B118" s="5" t="s">
        <v>5</v>
      </c>
      <c r="C118" s="5" t="s">
        <v>83</v>
      </c>
      <c r="D118" s="5" t="s">
        <v>94</v>
      </c>
      <c r="E118" s="5" t="s">
        <v>24</v>
      </c>
      <c r="F118" s="7">
        <f t="shared" si="15"/>
        <v>0</v>
      </c>
      <c r="G118" s="8">
        <v>0</v>
      </c>
      <c r="H118" s="29">
        <f t="shared" si="16"/>
        <v>0</v>
      </c>
      <c r="I118" s="8">
        <v>0</v>
      </c>
      <c r="J118" s="24" t="e">
        <f t="shared" si="18"/>
        <v>#DIV/0!</v>
      </c>
      <c r="K118" s="3"/>
    </row>
    <row r="119" spans="1:11" hidden="1" outlineLevel="1" collapsed="1" x14ac:dyDescent="0.3">
      <c r="A119" s="14" t="s">
        <v>99</v>
      </c>
      <c r="B119" s="6" t="s">
        <v>5</v>
      </c>
      <c r="C119" s="6" t="s">
        <v>100</v>
      </c>
      <c r="D119" s="6" t="s">
        <v>7</v>
      </c>
      <c r="E119" s="6" t="s">
        <v>8</v>
      </c>
      <c r="F119" s="7">
        <f t="shared" si="15"/>
        <v>0</v>
      </c>
      <c r="G119" s="8">
        <f>G120</f>
        <v>0</v>
      </c>
      <c r="H119" s="29">
        <f t="shared" si="16"/>
        <v>0</v>
      </c>
      <c r="I119" s="8">
        <f t="shared" ref="I119:I122" si="28">I120</f>
        <v>0</v>
      </c>
      <c r="J119" s="24" t="e">
        <f t="shared" si="18"/>
        <v>#DIV/0!</v>
      </c>
      <c r="K119" s="3"/>
    </row>
    <row r="120" spans="1:11" ht="31.2" hidden="1" outlineLevel="2" x14ac:dyDescent="0.3">
      <c r="A120" s="11" t="s">
        <v>101</v>
      </c>
      <c r="B120" s="5" t="s">
        <v>5</v>
      </c>
      <c r="C120" s="5" t="s">
        <v>102</v>
      </c>
      <c r="D120" s="5" t="s">
        <v>7</v>
      </c>
      <c r="E120" s="5" t="s">
        <v>8</v>
      </c>
      <c r="F120" s="7">
        <f t="shared" si="15"/>
        <v>0</v>
      </c>
      <c r="G120" s="8">
        <f>G121</f>
        <v>0</v>
      </c>
      <c r="H120" s="29">
        <f t="shared" si="16"/>
        <v>0</v>
      </c>
      <c r="I120" s="8">
        <f t="shared" si="28"/>
        <v>0</v>
      </c>
      <c r="J120" s="24" t="e">
        <f t="shared" si="18"/>
        <v>#DIV/0!</v>
      </c>
      <c r="K120" s="3"/>
    </row>
    <row r="121" spans="1:11" ht="62.4" hidden="1" outlineLevel="3" x14ac:dyDescent="0.3">
      <c r="A121" s="11" t="s">
        <v>13</v>
      </c>
      <c r="B121" s="5" t="s">
        <v>5</v>
      </c>
      <c r="C121" s="5" t="s">
        <v>102</v>
      </c>
      <c r="D121" s="5" t="s">
        <v>14</v>
      </c>
      <c r="E121" s="5" t="s">
        <v>8</v>
      </c>
      <c r="F121" s="7">
        <f t="shared" si="15"/>
        <v>0</v>
      </c>
      <c r="G121" s="8">
        <f>G122</f>
        <v>0</v>
      </c>
      <c r="H121" s="29">
        <f t="shared" si="16"/>
        <v>0</v>
      </c>
      <c r="I121" s="8">
        <f t="shared" si="28"/>
        <v>0</v>
      </c>
      <c r="J121" s="24" t="e">
        <f t="shared" si="18"/>
        <v>#DIV/0!</v>
      </c>
      <c r="K121" s="3"/>
    </row>
    <row r="122" spans="1:11" ht="31.2" hidden="1" outlineLevel="4" x14ac:dyDescent="0.3">
      <c r="A122" s="11" t="s">
        <v>103</v>
      </c>
      <c r="B122" s="5" t="s">
        <v>5</v>
      </c>
      <c r="C122" s="5" t="s">
        <v>102</v>
      </c>
      <c r="D122" s="5" t="s">
        <v>104</v>
      </c>
      <c r="E122" s="5" t="s">
        <v>8</v>
      </c>
      <c r="F122" s="7">
        <f t="shared" si="15"/>
        <v>0</v>
      </c>
      <c r="G122" s="8">
        <f>G123</f>
        <v>0</v>
      </c>
      <c r="H122" s="29">
        <f t="shared" si="16"/>
        <v>0</v>
      </c>
      <c r="I122" s="8">
        <f t="shared" si="28"/>
        <v>0</v>
      </c>
      <c r="J122" s="24" t="e">
        <f t="shared" si="18"/>
        <v>#DIV/0!</v>
      </c>
      <c r="K122" s="3"/>
    </row>
    <row r="123" spans="1:11" ht="31.2" hidden="1" outlineLevel="5" x14ac:dyDescent="0.3">
      <c r="A123" s="11" t="s">
        <v>23</v>
      </c>
      <c r="B123" s="5" t="s">
        <v>5</v>
      </c>
      <c r="C123" s="5" t="s">
        <v>102</v>
      </c>
      <c r="D123" s="5" t="s">
        <v>104</v>
      </c>
      <c r="E123" s="5" t="s">
        <v>24</v>
      </c>
      <c r="F123" s="7">
        <f t="shared" si="15"/>
        <v>0</v>
      </c>
      <c r="G123" s="8">
        <v>0</v>
      </c>
      <c r="H123" s="29">
        <f t="shared" si="16"/>
        <v>0</v>
      </c>
      <c r="I123" s="8">
        <v>0</v>
      </c>
      <c r="J123" s="24" t="e">
        <f t="shared" si="18"/>
        <v>#DIV/0!</v>
      </c>
      <c r="K123" s="3"/>
    </row>
    <row r="124" spans="1:11" outlineLevel="1" collapsed="1" x14ac:dyDescent="0.3">
      <c r="A124" s="14" t="s">
        <v>105</v>
      </c>
      <c r="B124" s="6" t="s">
        <v>5</v>
      </c>
      <c r="C124" s="6" t="s">
        <v>106</v>
      </c>
      <c r="D124" s="6" t="s">
        <v>7</v>
      </c>
      <c r="E124" s="6" t="s">
        <v>8</v>
      </c>
      <c r="F124" s="7">
        <f t="shared" si="15"/>
        <v>2278.3000000000002</v>
      </c>
      <c r="G124" s="8">
        <f>G125</f>
        <v>2278270</v>
      </c>
      <c r="H124" s="29">
        <f>ROUND(I124/1000,1)-0.1</f>
        <v>1332</v>
      </c>
      <c r="I124" s="8">
        <f t="shared" ref="I124:I125" si="29">I125</f>
        <v>1332125.75</v>
      </c>
      <c r="J124" s="24">
        <f t="shared" si="18"/>
        <v>58.464644691217124</v>
      </c>
      <c r="K124" s="3"/>
    </row>
    <row r="125" spans="1:11" outlineLevel="2" x14ac:dyDescent="0.3">
      <c r="A125" s="11" t="s">
        <v>107</v>
      </c>
      <c r="B125" s="5" t="s">
        <v>5</v>
      </c>
      <c r="C125" s="5" t="s">
        <v>108</v>
      </c>
      <c r="D125" s="5" t="s">
        <v>7</v>
      </c>
      <c r="E125" s="5" t="s">
        <v>8</v>
      </c>
      <c r="F125" s="7">
        <f t="shared" si="15"/>
        <v>2278.3000000000002</v>
      </c>
      <c r="G125" s="8">
        <f>G126</f>
        <v>2278270</v>
      </c>
      <c r="H125" s="29">
        <f>ROUND(I125/1000,1)-0.1</f>
        <v>1332</v>
      </c>
      <c r="I125" s="8">
        <f t="shared" si="29"/>
        <v>1332125.75</v>
      </c>
      <c r="J125" s="24">
        <f t="shared" si="18"/>
        <v>58.464644691217124</v>
      </c>
      <c r="K125" s="3"/>
    </row>
    <row r="126" spans="1:11" ht="46.8" outlineLevel="3" x14ac:dyDescent="0.3">
      <c r="A126" s="11" t="s">
        <v>183</v>
      </c>
      <c r="B126" s="5" t="s">
        <v>5</v>
      </c>
      <c r="C126" s="5" t="s">
        <v>108</v>
      </c>
      <c r="D126" s="5" t="s">
        <v>109</v>
      </c>
      <c r="E126" s="5" t="s">
        <v>8</v>
      </c>
      <c r="F126" s="7">
        <f t="shared" si="15"/>
        <v>2278.3000000000002</v>
      </c>
      <c r="G126" s="8">
        <f>G127+G130+G132</f>
        <v>2278270</v>
      </c>
      <c r="H126" s="29">
        <f>ROUND(I126/1000,1)-0.1</f>
        <v>1332</v>
      </c>
      <c r="I126" s="8">
        <f>I127+I130+I132</f>
        <v>1332125.75</v>
      </c>
      <c r="J126" s="24">
        <f t="shared" si="18"/>
        <v>58.464644691217124</v>
      </c>
      <c r="K126" s="3"/>
    </row>
    <row r="127" spans="1:11" outlineLevel="4" x14ac:dyDescent="0.3">
      <c r="A127" s="11" t="s">
        <v>110</v>
      </c>
      <c r="B127" s="5" t="s">
        <v>5</v>
      </c>
      <c r="C127" s="5" t="s">
        <v>108</v>
      </c>
      <c r="D127" s="5" t="s">
        <v>111</v>
      </c>
      <c r="E127" s="5" t="s">
        <v>8</v>
      </c>
      <c r="F127" s="7">
        <f t="shared" si="15"/>
        <v>1835.8</v>
      </c>
      <c r="G127" s="8">
        <f>G128+G129</f>
        <v>1835768</v>
      </c>
      <c r="H127" s="29">
        <f>ROUND(I127/1000,1)-0.1</f>
        <v>889.5</v>
      </c>
      <c r="I127" s="8">
        <f>I128+I129</f>
        <v>889623.75</v>
      </c>
      <c r="J127" s="24">
        <f t="shared" si="18"/>
        <v>48.45299052184334</v>
      </c>
      <c r="K127" s="3"/>
    </row>
    <row r="128" spans="1:11" ht="62.4" outlineLevel="5" x14ac:dyDescent="0.3">
      <c r="A128" s="11" t="s">
        <v>17</v>
      </c>
      <c r="B128" s="5" t="s">
        <v>5</v>
      </c>
      <c r="C128" s="5" t="s">
        <v>108</v>
      </c>
      <c r="D128" s="5" t="s">
        <v>111</v>
      </c>
      <c r="E128" s="5" t="s">
        <v>18</v>
      </c>
      <c r="F128" s="7">
        <f t="shared" si="15"/>
        <v>898.4</v>
      </c>
      <c r="G128" s="8">
        <v>898420</v>
      </c>
      <c r="H128" s="29">
        <f>ROUND(I128/1000,1)-0.1</f>
        <v>400.79999999999995</v>
      </c>
      <c r="I128" s="8">
        <v>400882.32</v>
      </c>
      <c r="J128" s="24">
        <f t="shared" si="18"/>
        <v>44.612644701691892</v>
      </c>
      <c r="K128" s="3"/>
    </row>
    <row r="129" spans="1:11" ht="31.2" outlineLevel="5" x14ac:dyDescent="0.3">
      <c r="A129" s="11" t="s">
        <v>23</v>
      </c>
      <c r="B129" s="5" t="s">
        <v>5</v>
      </c>
      <c r="C129" s="5" t="s">
        <v>108</v>
      </c>
      <c r="D129" s="5" t="s">
        <v>111</v>
      </c>
      <c r="E129" s="5" t="s">
        <v>24</v>
      </c>
      <c r="F129" s="7">
        <f t="shared" si="15"/>
        <v>937.3</v>
      </c>
      <c r="G129" s="8">
        <v>937348</v>
      </c>
      <c r="H129" s="29">
        <f t="shared" si="16"/>
        <v>488.7</v>
      </c>
      <c r="I129" s="8">
        <v>488741.43</v>
      </c>
      <c r="J129" s="24">
        <f t="shared" si="18"/>
        <v>52.13912301290943</v>
      </c>
      <c r="K129" s="3"/>
    </row>
    <row r="130" spans="1:11" ht="31.2" outlineLevel="5" x14ac:dyDescent="0.3">
      <c r="A130" s="41" t="s">
        <v>147</v>
      </c>
      <c r="B130" s="5">
        <v>981</v>
      </c>
      <c r="C130" s="20" t="s">
        <v>108</v>
      </c>
      <c r="D130" s="5" t="s">
        <v>149</v>
      </c>
      <c r="E130" s="20" t="s">
        <v>8</v>
      </c>
      <c r="F130" s="7">
        <f t="shared" si="15"/>
        <v>392.3</v>
      </c>
      <c r="G130" s="8">
        <f>G131</f>
        <v>392300</v>
      </c>
      <c r="H130" s="29">
        <f t="shared" si="16"/>
        <v>392.3</v>
      </c>
      <c r="I130" s="8">
        <f>I131</f>
        <v>392300</v>
      </c>
      <c r="J130" s="24">
        <f t="shared" si="18"/>
        <v>100</v>
      </c>
      <c r="K130" s="3"/>
    </row>
    <row r="131" spans="1:11" ht="62.4" outlineLevel="5" x14ac:dyDescent="0.3">
      <c r="A131" s="42" t="s">
        <v>148</v>
      </c>
      <c r="B131" s="5">
        <v>981</v>
      </c>
      <c r="C131" s="20" t="s">
        <v>108</v>
      </c>
      <c r="D131" s="5" t="s">
        <v>149</v>
      </c>
      <c r="E131" s="20" t="s">
        <v>18</v>
      </c>
      <c r="F131" s="7">
        <f t="shared" si="15"/>
        <v>392.3</v>
      </c>
      <c r="G131" s="8">
        <v>392300</v>
      </c>
      <c r="H131" s="29">
        <f t="shared" si="16"/>
        <v>392.3</v>
      </c>
      <c r="I131" s="8">
        <v>392300</v>
      </c>
      <c r="J131" s="24">
        <f t="shared" si="18"/>
        <v>100</v>
      </c>
      <c r="K131" s="3"/>
    </row>
    <row r="132" spans="1:11" outlineLevel="5" x14ac:dyDescent="0.3">
      <c r="A132" s="42" t="s">
        <v>170</v>
      </c>
      <c r="B132" s="5" t="s">
        <v>5</v>
      </c>
      <c r="C132" s="5" t="s">
        <v>108</v>
      </c>
      <c r="D132" s="5" t="s">
        <v>171</v>
      </c>
      <c r="E132" s="5" t="s">
        <v>8</v>
      </c>
      <c r="F132" s="7">
        <f t="shared" si="15"/>
        <v>50.2</v>
      </c>
      <c r="G132" s="8">
        <f>G133</f>
        <v>50202</v>
      </c>
      <c r="H132" s="29">
        <f t="shared" si="16"/>
        <v>50.2</v>
      </c>
      <c r="I132" s="8">
        <f>I133</f>
        <v>50202</v>
      </c>
      <c r="J132" s="24">
        <f t="shared" si="18"/>
        <v>100</v>
      </c>
      <c r="K132" s="3"/>
    </row>
    <row r="133" spans="1:11" ht="31.2" outlineLevel="5" x14ac:dyDescent="0.3">
      <c r="A133" s="42" t="s">
        <v>23</v>
      </c>
      <c r="B133" s="5" t="s">
        <v>5</v>
      </c>
      <c r="C133" s="5" t="s">
        <v>108</v>
      </c>
      <c r="D133" s="5" t="s">
        <v>171</v>
      </c>
      <c r="E133" s="5">
        <v>200</v>
      </c>
      <c r="F133" s="7">
        <f t="shared" si="15"/>
        <v>50.2</v>
      </c>
      <c r="G133" s="8">
        <v>50202</v>
      </c>
      <c r="H133" s="29">
        <f t="shared" si="16"/>
        <v>50.2</v>
      </c>
      <c r="I133" s="8">
        <v>50202</v>
      </c>
      <c r="J133" s="24">
        <f t="shared" si="18"/>
        <v>100</v>
      </c>
      <c r="K133" s="3"/>
    </row>
    <row r="134" spans="1:11" outlineLevel="1" x14ac:dyDescent="0.3">
      <c r="A134" s="14" t="s">
        <v>112</v>
      </c>
      <c r="B134" s="6" t="s">
        <v>5</v>
      </c>
      <c r="C134" s="6" t="s">
        <v>113</v>
      </c>
      <c r="D134" s="6" t="s">
        <v>7</v>
      </c>
      <c r="E134" s="6" t="s">
        <v>8</v>
      </c>
      <c r="F134" s="7">
        <f t="shared" si="15"/>
        <v>44.1</v>
      </c>
      <c r="G134" s="8">
        <f>G135</f>
        <v>44100</v>
      </c>
      <c r="H134" s="29">
        <f t="shared" si="16"/>
        <v>29.4</v>
      </c>
      <c r="I134" s="8">
        <f t="shared" ref="I134:I137" si="30">I135</f>
        <v>29400</v>
      </c>
      <c r="J134" s="24">
        <f t="shared" si="18"/>
        <v>66.666666666666657</v>
      </c>
      <c r="K134" s="3"/>
    </row>
    <row r="135" spans="1:11" outlineLevel="2" x14ac:dyDescent="0.3">
      <c r="A135" s="11" t="s">
        <v>114</v>
      </c>
      <c r="B135" s="5" t="s">
        <v>5</v>
      </c>
      <c r="C135" s="5" t="s">
        <v>115</v>
      </c>
      <c r="D135" s="5" t="s">
        <v>7</v>
      </c>
      <c r="E135" s="5" t="s">
        <v>8</v>
      </c>
      <c r="F135" s="7">
        <f t="shared" si="15"/>
        <v>44.1</v>
      </c>
      <c r="G135" s="8">
        <f>G136</f>
        <v>44100</v>
      </c>
      <c r="H135" s="29">
        <f t="shared" si="16"/>
        <v>29.4</v>
      </c>
      <c r="I135" s="8">
        <f t="shared" si="30"/>
        <v>29400</v>
      </c>
      <c r="J135" s="24">
        <f t="shared" si="18"/>
        <v>66.666666666666657</v>
      </c>
      <c r="K135" s="3"/>
    </row>
    <row r="136" spans="1:11" ht="96" customHeight="1" outlineLevel="3" x14ac:dyDescent="0.3">
      <c r="A136" s="11" t="str">
        <f>A43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136" s="5" t="s">
        <v>5</v>
      </c>
      <c r="C136" s="5" t="s">
        <v>115</v>
      </c>
      <c r="D136" s="5" t="s">
        <v>14</v>
      </c>
      <c r="E136" s="5" t="s">
        <v>8</v>
      </c>
      <c r="F136" s="7">
        <f t="shared" si="15"/>
        <v>44.1</v>
      </c>
      <c r="G136" s="8">
        <f>G137</f>
        <v>44100</v>
      </c>
      <c r="H136" s="29">
        <f t="shared" si="16"/>
        <v>29.4</v>
      </c>
      <c r="I136" s="8">
        <f t="shared" si="30"/>
        <v>29400</v>
      </c>
      <c r="J136" s="24">
        <f t="shared" si="18"/>
        <v>66.666666666666657</v>
      </c>
      <c r="K136" s="3"/>
    </row>
    <row r="137" spans="1:11" outlineLevel="4" x14ac:dyDescent="0.3">
      <c r="A137" s="11" t="s">
        <v>116</v>
      </c>
      <c r="B137" s="5" t="s">
        <v>5</v>
      </c>
      <c r="C137" s="5" t="s">
        <v>115</v>
      </c>
      <c r="D137" s="5" t="s">
        <v>117</v>
      </c>
      <c r="E137" s="5" t="s">
        <v>8</v>
      </c>
      <c r="F137" s="7">
        <f t="shared" si="15"/>
        <v>44.1</v>
      </c>
      <c r="G137" s="8">
        <f>G138</f>
        <v>44100</v>
      </c>
      <c r="H137" s="29">
        <f t="shared" si="16"/>
        <v>29.4</v>
      </c>
      <c r="I137" s="8">
        <f t="shared" si="30"/>
        <v>29400</v>
      </c>
      <c r="J137" s="24">
        <f t="shared" si="18"/>
        <v>66.666666666666657</v>
      </c>
      <c r="K137" s="3"/>
    </row>
    <row r="138" spans="1:11" outlineLevel="5" x14ac:dyDescent="0.3">
      <c r="A138" s="11" t="s">
        <v>118</v>
      </c>
      <c r="B138" s="5" t="s">
        <v>5</v>
      </c>
      <c r="C138" s="5" t="s">
        <v>115</v>
      </c>
      <c r="D138" s="5" t="s">
        <v>117</v>
      </c>
      <c r="E138" s="5" t="s">
        <v>119</v>
      </c>
      <c r="F138" s="7">
        <f t="shared" si="15"/>
        <v>44.1</v>
      </c>
      <c r="G138" s="8">
        <v>44100</v>
      </c>
      <c r="H138" s="29">
        <f t="shared" si="16"/>
        <v>29.4</v>
      </c>
      <c r="I138" s="8">
        <v>29400</v>
      </c>
      <c r="J138" s="24">
        <f t="shared" si="18"/>
        <v>66.666666666666657</v>
      </c>
      <c r="K138" s="3"/>
    </row>
    <row r="139" spans="1:11" outlineLevel="1" x14ac:dyDescent="0.3">
      <c r="A139" s="14" t="s">
        <v>120</v>
      </c>
      <c r="B139" s="6" t="s">
        <v>5</v>
      </c>
      <c r="C139" s="6" t="s">
        <v>121</v>
      </c>
      <c r="D139" s="6" t="s">
        <v>7</v>
      </c>
      <c r="E139" s="6" t="s">
        <v>8</v>
      </c>
      <c r="F139" s="7">
        <f t="shared" si="15"/>
        <v>15</v>
      </c>
      <c r="G139" s="8">
        <f>G140</f>
        <v>15000</v>
      </c>
      <c r="H139" s="29">
        <f t="shared" si="16"/>
        <v>8.1999999999999993</v>
      </c>
      <c r="I139" s="8">
        <f t="shared" ref="I139:I142" si="31">I140</f>
        <v>8220</v>
      </c>
      <c r="J139" s="24">
        <f t="shared" si="18"/>
        <v>54.666666666666664</v>
      </c>
      <c r="K139" s="3"/>
    </row>
    <row r="140" spans="1:11" outlineLevel="2" x14ac:dyDescent="0.3">
      <c r="A140" s="11" t="s">
        <v>122</v>
      </c>
      <c r="B140" s="5" t="s">
        <v>5</v>
      </c>
      <c r="C140" s="5" t="s">
        <v>123</v>
      </c>
      <c r="D140" s="5" t="s">
        <v>7</v>
      </c>
      <c r="E140" s="5" t="s">
        <v>8</v>
      </c>
      <c r="F140" s="7">
        <f t="shared" si="15"/>
        <v>15</v>
      </c>
      <c r="G140" s="8">
        <f>G141</f>
        <v>15000</v>
      </c>
      <c r="H140" s="29">
        <f t="shared" si="16"/>
        <v>8.1999999999999993</v>
      </c>
      <c r="I140" s="8">
        <f t="shared" si="31"/>
        <v>8220</v>
      </c>
      <c r="J140" s="24">
        <f t="shared" si="18"/>
        <v>54.666666666666664</v>
      </c>
      <c r="K140" s="3"/>
    </row>
    <row r="141" spans="1:11" ht="31.2" outlineLevel="3" x14ac:dyDescent="0.3">
      <c r="A141" s="11" t="s">
        <v>184</v>
      </c>
      <c r="B141" s="5" t="s">
        <v>5</v>
      </c>
      <c r="C141" s="5" t="s">
        <v>123</v>
      </c>
      <c r="D141" s="5" t="s">
        <v>124</v>
      </c>
      <c r="E141" s="5" t="s">
        <v>8</v>
      </c>
      <c r="F141" s="7">
        <f t="shared" si="15"/>
        <v>15</v>
      </c>
      <c r="G141" s="8">
        <f>G142</f>
        <v>15000</v>
      </c>
      <c r="H141" s="29">
        <f t="shared" si="16"/>
        <v>8.1999999999999993</v>
      </c>
      <c r="I141" s="8">
        <f t="shared" si="31"/>
        <v>8220</v>
      </c>
      <c r="J141" s="24">
        <f t="shared" si="18"/>
        <v>54.666666666666664</v>
      </c>
      <c r="K141" s="3"/>
    </row>
    <row r="142" spans="1:11" outlineLevel="4" x14ac:dyDescent="0.3">
      <c r="A142" s="11" t="s">
        <v>125</v>
      </c>
      <c r="B142" s="5" t="s">
        <v>5</v>
      </c>
      <c r="C142" s="5" t="s">
        <v>123</v>
      </c>
      <c r="D142" s="5" t="s">
        <v>126</v>
      </c>
      <c r="E142" s="5" t="s">
        <v>8</v>
      </c>
      <c r="F142" s="7">
        <f t="shared" si="15"/>
        <v>15</v>
      </c>
      <c r="G142" s="8">
        <f>G143</f>
        <v>15000</v>
      </c>
      <c r="H142" s="29">
        <f t="shared" si="16"/>
        <v>8.1999999999999993</v>
      </c>
      <c r="I142" s="8">
        <f t="shared" si="31"/>
        <v>8220</v>
      </c>
      <c r="J142" s="24">
        <f t="shared" si="18"/>
        <v>54.666666666666664</v>
      </c>
      <c r="K142" s="3"/>
    </row>
    <row r="143" spans="1:11" ht="31.2" outlineLevel="4" x14ac:dyDescent="0.3">
      <c r="A143" s="11" t="s">
        <v>23</v>
      </c>
      <c r="B143" s="5">
        <v>981</v>
      </c>
      <c r="C143" s="5">
        <v>1102</v>
      </c>
      <c r="D143" s="5">
        <v>1000004010</v>
      </c>
      <c r="E143" s="5">
        <v>200</v>
      </c>
      <c r="F143" s="7">
        <f t="shared" si="15"/>
        <v>15</v>
      </c>
      <c r="G143" s="8">
        <v>15000</v>
      </c>
      <c r="H143" s="29">
        <f t="shared" si="16"/>
        <v>8.1999999999999993</v>
      </c>
      <c r="I143" s="8">
        <v>8220</v>
      </c>
      <c r="J143" s="24">
        <f t="shared" si="18"/>
        <v>54.666666666666664</v>
      </c>
      <c r="K143" s="3"/>
    </row>
    <row r="144" spans="1:11" hidden="1" outlineLevel="5" x14ac:dyDescent="0.3">
      <c r="A144" s="16" t="s">
        <v>118</v>
      </c>
      <c r="B144" s="17" t="s">
        <v>5</v>
      </c>
      <c r="C144" s="17" t="s">
        <v>123</v>
      </c>
      <c r="D144" s="17" t="s">
        <v>126</v>
      </c>
      <c r="E144" s="17" t="s">
        <v>119</v>
      </c>
      <c r="F144" s="7">
        <f t="shared" si="15"/>
        <v>0</v>
      </c>
      <c r="G144" s="8">
        <v>0</v>
      </c>
      <c r="H144" s="29">
        <f t="shared" si="16"/>
        <v>0</v>
      </c>
      <c r="I144" s="8">
        <v>0</v>
      </c>
      <c r="J144" s="24" t="e">
        <f t="shared" si="18"/>
        <v>#DIV/0!</v>
      </c>
      <c r="K144" s="3"/>
    </row>
    <row r="145" spans="1:11" ht="18.75" customHeight="1" collapsed="1" x14ac:dyDescent="0.3">
      <c r="A145" s="82" t="s">
        <v>127</v>
      </c>
      <c r="B145" s="83"/>
      <c r="C145" s="83"/>
      <c r="D145" s="83"/>
      <c r="E145" s="83"/>
      <c r="F145" s="7">
        <f t="shared" si="15"/>
        <v>17209.3</v>
      </c>
      <c r="G145" s="9">
        <f>G139+G134+G124+G119+G84+G59+G47+G41+G7</f>
        <v>17209270.219999999</v>
      </c>
      <c r="H145" s="29">
        <f>ROUND(I145/1000,1)-0.1</f>
        <v>12760.6</v>
      </c>
      <c r="I145" s="9">
        <f>I139+I134+I124+I119+I84+I59+I47+I41+I7</f>
        <v>12760680.649999999</v>
      </c>
      <c r="J145" s="28"/>
      <c r="K145" s="3"/>
    </row>
    <row r="146" spans="1:11" ht="12.75" customHeight="1" x14ac:dyDescent="0.3">
      <c r="A146" s="12"/>
      <c r="B146" s="3"/>
      <c r="C146" s="3"/>
      <c r="D146" s="3"/>
      <c r="E146" s="3"/>
      <c r="F146" s="3"/>
      <c r="G146" s="3"/>
      <c r="H146" s="31"/>
      <c r="I146" s="3"/>
      <c r="J146" s="25"/>
      <c r="K146" s="3"/>
    </row>
    <row r="147" spans="1:11" ht="25.65" customHeight="1" x14ac:dyDescent="0.3">
      <c r="A147" s="80"/>
      <c r="B147" s="81"/>
      <c r="C147" s="81"/>
      <c r="D147" s="81"/>
      <c r="E147" s="81"/>
      <c r="F147" s="81"/>
      <c r="G147" s="81"/>
      <c r="H147" s="32"/>
      <c r="I147" s="21"/>
      <c r="J147" s="26"/>
      <c r="K147" s="3"/>
    </row>
  </sheetData>
  <mergeCells count="6">
    <mergeCell ref="F1:J1"/>
    <mergeCell ref="A147:G147"/>
    <mergeCell ref="A145:E145"/>
    <mergeCell ref="A3:N3"/>
    <mergeCell ref="A4:N4"/>
    <mergeCell ref="A2:N2"/>
  </mergeCells>
  <pageMargins left="0.78749999999999998" right="0.59027779999999996" top="0.59027779999999996" bottom="0.59027779999999996" header="0.39374999999999999" footer="0.51180550000000002"/>
  <pageSetup paperSize="9" scale="39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showGridLines="0" zoomScale="70" zoomScaleNormal="70" zoomScaleSheetLayoutView="100" workbookViewId="0">
      <selection activeCell="J8" sqref="J8"/>
    </sheetView>
  </sheetViews>
  <sheetFormatPr defaultColWidth="9.109375" defaultRowHeight="15.6" outlineLevelRow="5" x14ac:dyDescent="0.3"/>
  <cols>
    <col min="1" max="1" width="57.44140625" style="13" customWidth="1"/>
    <col min="2" max="2" width="5.109375" style="2" customWidth="1"/>
    <col min="3" max="3" width="7.6640625" style="2" customWidth="1"/>
    <col min="4" max="4" width="12.44140625" style="2" customWidth="1"/>
    <col min="5" max="5" width="7.6640625" style="2" customWidth="1"/>
    <col min="6" max="6" width="14" style="2" customWidth="1"/>
    <col min="7" max="7" width="11.6640625" style="2" customWidth="1"/>
    <col min="8" max="8" width="11.6640625" style="27" customWidth="1"/>
    <col min="9" max="9" width="11.6640625" style="2" customWidth="1"/>
    <col min="10" max="10" width="11.6640625" style="27" customWidth="1"/>
    <col min="11" max="11" width="9.109375" style="2" customWidth="1"/>
    <col min="12" max="16384" width="9.109375" style="1"/>
  </cols>
  <sheetData>
    <row r="1" spans="1:14" ht="15.75" customHeight="1" x14ac:dyDescent="0.3">
      <c r="A1" s="43"/>
      <c r="B1" s="43"/>
      <c r="C1" s="43"/>
      <c r="D1" s="76"/>
      <c r="E1" s="86" t="s">
        <v>193</v>
      </c>
      <c r="F1" s="86"/>
      <c r="G1" s="86"/>
      <c r="H1" s="86"/>
      <c r="I1" s="86"/>
      <c r="J1" s="86"/>
      <c r="K1" s="75"/>
      <c r="L1" s="75"/>
      <c r="M1" s="75"/>
      <c r="N1" s="75"/>
    </row>
    <row r="2" spans="1:14" ht="48.75" customHeight="1" x14ac:dyDescent="0.3">
      <c r="A2" s="44"/>
      <c r="B2" s="44"/>
      <c r="C2" s="44"/>
      <c r="D2" s="76"/>
      <c r="E2" s="86"/>
      <c r="F2" s="86"/>
      <c r="G2" s="86"/>
      <c r="H2" s="86"/>
      <c r="I2" s="86"/>
      <c r="J2" s="86"/>
      <c r="K2" s="75"/>
      <c r="L2" s="75"/>
      <c r="M2" s="75"/>
      <c r="N2" s="75"/>
    </row>
    <row r="3" spans="1:14" ht="14.4" x14ac:dyDescent="0.3">
      <c r="A3" s="45"/>
      <c r="B3" s="45"/>
      <c r="C3" s="45"/>
      <c r="D3" s="43"/>
      <c r="E3" s="43"/>
      <c r="F3" s="46"/>
      <c r="G3" s="46"/>
      <c r="H3" s="46"/>
      <c r="I3" s="46"/>
      <c r="J3" s="46"/>
      <c r="K3" s="46"/>
      <c r="L3" s="46"/>
      <c r="M3" s="46"/>
      <c r="N3" s="46"/>
    </row>
    <row r="4" spans="1:14" x14ac:dyDescent="0.3">
      <c r="A4" s="87" t="s">
        <v>136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46"/>
      <c r="M4" s="46"/>
      <c r="N4" s="46"/>
    </row>
    <row r="5" spans="1:14" x14ac:dyDescent="0.3">
      <c r="A5" s="87" t="s">
        <v>191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46"/>
      <c r="M5" s="46"/>
      <c r="N5" s="46"/>
    </row>
    <row r="6" spans="1:14" ht="14.4" hidden="1" x14ac:dyDescent="0.3">
      <c r="A6" s="45"/>
      <c r="B6" s="45"/>
      <c r="C6" s="45"/>
      <c r="D6" s="43"/>
      <c r="E6" s="43"/>
      <c r="F6" s="46"/>
      <c r="G6" s="46"/>
      <c r="H6" s="46"/>
      <c r="I6" s="46"/>
      <c r="J6" s="46"/>
      <c r="K6" s="46"/>
      <c r="L6" s="46"/>
      <c r="M6" s="46"/>
      <c r="N6" s="46"/>
    </row>
    <row r="7" spans="1:14" ht="14.4" x14ac:dyDescent="0.3">
      <c r="A7" s="43"/>
      <c r="B7" s="43"/>
      <c r="C7" s="43"/>
      <c r="D7" s="43"/>
      <c r="E7" s="43"/>
      <c r="F7" s="43"/>
      <c r="G7" s="43"/>
      <c r="H7" s="47"/>
      <c r="I7" s="43"/>
      <c r="J7" s="47"/>
      <c r="K7" s="43"/>
      <c r="L7" s="43"/>
      <c r="M7" s="43"/>
      <c r="N7" s="43"/>
    </row>
    <row r="8" spans="1:14" ht="84" customHeight="1" x14ac:dyDescent="0.3">
      <c r="A8" s="48" t="s">
        <v>128</v>
      </c>
      <c r="B8" s="49" t="s">
        <v>0</v>
      </c>
      <c r="C8" s="49" t="s">
        <v>1</v>
      </c>
      <c r="D8" s="49" t="s">
        <v>2</v>
      </c>
      <c r="E8" s="49" t="s">
        <v>3</v>
      </c>
      <c r="F8" s="49" t="s">
        <v>133</v>
      </c>
      <c r="G8" s="49" t="s">
        <v>133</v>
      </c>
      <c r="H8" s="50" t="s">
        <v>134</v>
      </c>
      <c r="I8" s="49"/>
      <c r="J8" s="50" t="s">
        <v>135</v>
      </c>
      <c r="K8" s="51"/>
      <c r="L8" s="52"/>
      <c r="M8" s="52"/>
      <c r="N8" s="52"/>
    </row>
    <row r="9" spans="1:14" ht="46.8" x14ac:dyDescent="0.3">
      <c r="A9" s="14" t="s">
        <v>4</v>
      </c>
      <c r="B9" s="6" t="s">
        <v>5</v>
      </c>
      <c r="C9" s="6" t="s">
        <v>6</v>
      </c>
      <c r="D9" s="6" t="s">
        <v>7</v>
      </c>
      <c r="E9" s="6" t="s">
        <v>8</v>
      </c>
      <c r="F9" s="7">
        <f>G9/1000</f>
        <v>17209.270219999999</v>
      </c>
      <c r="G9" s="53">
        <f>G10+G45+G51+G61+G86+G121+G126+G136+G141</f>
        <v>17209270.219999999</v>
      </c>
      <c r="H9" s="54">
        <f>I9/1000-0.1</f>
        <v>12760.58065</v>
      </c>
      <c r="I9" s="53">
        <f>I10+I45+I51+I61+I86+I121+I126+I136+I141</f>
        <v>12760680.65</v>
      </c>
      <c r="J9" s="54">
        <f>H9/F9*100</f>
        <v>74.149458326071894</v>
      </c>
      <c r="K9" s="51"/>
      <c r="L9" s="52"/>
      <c r="M9" s="52"/>
      <c r="N9" s="52"/>
    </row>
    <row r="10" spans="1:14" outlineLevel="1" x14ac:dyDescent="0.3">
      <c r="A10" s="14" t="s">
        <v>9</v>
      </c>
      <c r="B10" s="6" t="s">
        <v>5</v>
      </c>
      <c r="C10" s="6" t="s">
        <v>10</v>
      </c>
      <c r="D10" s="6" t="s">
        <v>7</v>
      </c>
      <c r="E10" s="6" t="s">
        <v>8</v>
      </c>
      <c r="F10" s="7">
        <f t="shared" ref="F10:F90" si="0">G10/1000</f>
        <v>5400.9612799999995</v>
      </c>
      <c r="G10" s="53">
        <f>G11+G15+G26+G30+G24</f>
        <v>5400961.2799999993</v>
      </c>
      <c r="H10" s="54">
        <f t="shared" ref="H10:H88" si="1">I10/1000</f>
        <v>3724.2584500000003</v>
      </c>
      <c r="I10" s="53">
        <f>I11+I15+I26+I30+I24</f>
        <v>3724258.45</v>
      </c>
      <c r="J10" s="54">
        <f t="shared" ref="J10:J88" si="2">H10/F10*100</f>
        <v>68.955473978143402</v>
      </c>
      <c r="K10" s="51"/>
      <c r="L10" s="52"/>
      <c r="M10" s="52"/>
      <c r="N10" s="52"/>
    </row>
    <row r="11" spans="1:14" ht="46.8" outlineLevel="2" x14ac:dyDescent="0.3">
      <c r="A11" s="14" t="s">
        <v>11</v>
      </c>
      <c r="B11" s="6" t="s">
        <v>5</v>
      </c>
      <c r="C11" s="6" t="s">
        <v>12</v>
      </c>
      <c r="D11" s="6" t="s">
        <v>7</v>
      </c>
      <c r="E11" s="6" t="s">
        <v>8</v>
      </c>
      <c r="F11" s="7">
        <f t="shared" si="0"/>
        <v>827.4</v>
      </c>
      <c r="G11" s="53">
        <f>G12</f>
        <v>827400</v>
      </c>
      <c r="H11" s="54">
        <f t="shared" si="1"/>
        <v>564.14374999999995</v>
      </c>
      <c r="I11" s="53">
        <f t="shared" ref="I11:I12" si="3">I12</f>
        <v>564143.75</v>
      </c>
      <c r="J11" s="54">
        <f t="shared" si="2"/>
        <v>68.182710901619529</v>
      </c>
      <c r="K11" s="51"/>
      <c r="L11" s="52"/>
      <c r="M11" s="52"/>
      <c r="N11" s="52"/>
    </row>
    <row r="12" spans="1:14" ht="109.2" outlineLevel="3" x14ac:dyDescent="0.3">
      <c r="A12" s="14" t="s">
        <v>176</v>
      </c>
      <c r="B12" s="6" t="s">
        <v>5</v>
      </c>
      <c r="C12" s="6" t="s">
        <v>12</v>
      </c>
      <c r="D12" s="6" t="s">
        <v>14</v>
      </c>
      <c r="E12" s="6" t="s">
        <v>8</v>
      </c>
      <c r="F12" s="7">
        <f t="shared" si="0"/>
        <v>827.4</v>
      </c>
      <c r="G12" s="53">
        <f>G13</f>
        <v>827400</v>
      </c>
      <c r="H12" s="54">
        <f t="shared" si="1"/>
        <v>564.14374999999995</v>
      </c>
      <c r="I12" s="53">
        <f t="shared" si="3"/>
        <v>564143.75</v>
      </c>
      <c r="J12" s="54">
        <f t="shared" si="2"/>
        <v>68.182710901619529</v>
      </c>
      <c r="K12" s="51"/>
      <c r="L12" s="52"/>
      <c r="M12" s="52"/>
      <c r="N12" s="52"/>
    </row>
    <row r="13" spans="1:14" outlineLevel="4" x14ac:dyDescent="0.3">
      <c r="A13" s="14" t="s">
        <v>15</v>
      </c>
      <c r="B13" s="6" t="s">
        <v>5</v>
      </c>
      <c r="C13" s="6" t="s">
        <v>12</v>
      </c>
      <c r="D13" s="6" t="s">
        <v>16</v>
      </c>
      <c r="E13" s="6" t="s">
        <v>8</v>
      </c>
      <c r="F13" s="7">
        <f t="shared" si="0"/>
        <v>827.4</v>
      </c>
      <c r="G13" s="53">
        <f>G14</f>
        <v>827400</v>
      </c>
      <c r="H13" s="54">
        <f t="shared" si="1"/>
        <v>564.14374999999995</v>
      </c>
      <c r="I13" s="53">
        <f>I14</f>
        <v>564143.75</v>
      </c>
      <c r="J13" s="54">
        <f t="shared" si="2"/>
        <v>68.182710901619529</v>
      </c>
      <c r="K13" s="51"/>
      <c r="L13" s="52"/>
      <c r="M13" s="52"/>
      <c r="N13" s="52"/>
    </row>
    <row r="14" spans="1:14" ht="78" outlineLevel="5" x14ac:dyDescent="0.3">
      <c r="A14" s="14" t="s">
        <v>17</v>
      </c>
      <c r="B14" s="6" t="s">
        <v>5</v>
      </c>
      <c r="C14" s="6" t="s">
        <v>12</v>
      </c>
      <c r="D14" s="6" t="s">
        <v>16</v>
      </c>
      <c r="E14" s="6" t="s">
        <v>18</v>
      </c>
      <c r="F14" s="7">
        <f t="shared" si="0"/>
        <v>827.4</v>
      </c>
      <c r="G14" s="53">
        <v>827400</v>
      </c>
      <c r="H14" s="54">
        <f t="shared" si="1"/>
        <v>564.14374999999995</v>
      </c>
      <c r="I14" s="53">
        <v>564143.75</v>
      </c>
      <c r="J14" s="54">
        <f t="shared" si="2"/>
        <v>68.182710901619529</v>
      </c>
      <c r="K14" s="51"/>
      <c r="L14" s="52"/>
      <c r="M14" s="52"/>
      <c r="N14" s="52"/>
    </row>
    <row r="15" spans="1:14" ht="62.4" outlineLevel="2" x14ac:dyDescent="0.3">
      <c r="A15" s="14" t="s">
        <v>19</v>
      </c>
      <c r="B15" s="6" t="s">
        <v>5</v>
      </c>
      <c r="C15" s="6" t="s">
        <v>20</v>
      </c>
      <c r="D15" s="6" t="s">
        <v>7</v>
      </c>
      <c r="E15" s="6" t="s">
        <v>8</v>
      </c>
      <c r="F15" s="7">
        <f t="shared" si="0"/>
        <v>2817.0352799999996</v>
      </c>
      <c r="G15" s="53">
        <f>G16+G22</f>
        <v>2817035.28</v>
      </c>
      <c r="H15" s="54">
        <f t="shared" si="1"/>
        <v>2088.3409499999998</v>
      </c>
      <c r="I15" s="53">
        <f>I16+I22</f>
        <v>2088340.95</v>
      </c>
      <c r="J15" s="54">
        <f t="shared" si="2"/>
        <v>74.132580618585649</v>
      </c>
      <c r="K15" s="51"/>
      <c r="L15" s="52"/>
      <c r="M15" s="52"/>
      <c r="N15" s="52"/>
    </row>
    <row r="16" spans="1:14" ht="114" customHeight="1" outlineLevel="3" x14ac:dyDescent="0.3">
      <c r="A16" s="14" t="str">
        <f>A12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16" s="6" t="s">
        <v>5</v>
      </c>
      <c r="C16" s="6" t="s">
        <v>20</v>
      </c>
      <c r="D16" s="6" t="s">
        <v>14</v>
      </c>
      <c r="E16" s="6" t="s">
        <v>8</v>
      </c>
      <c r="F16" s="7">
        <f t="shared" si="0"/>
        <v>2706.8352799999998</v>
      </c>
      <c r="G16" s="53">
        <f>G17</f>
        <v>2706835.28</v>
      </c>
      <c r="H16" s="54">
        <f t="shared" si="1"/>
        <v>2009.588</v>
      </c>
      <c r="I16" s="53">
        <f t="shared" ref="I16" si="4">I17</f>
        <v>2009588</v>
      </c>
      <c r="J16" s="54">
        <f t="shared" si="2"/>
        <v>74.241237169038229</v>
      </c>
      <c r="K16" s="51"/>
      <c r="L16" s="52"/>
      <c r="M16" s="52"/>
      <c r="N16" s="52"/>
    </row>
    <row r="17" spans="1:14" ht="31.2" outlineLevel="4" x14ac:dyDescent="0.3">
      <c r="A17" s="14" t="s">
        <v>21</v>
      </c>
      <c r="B17" s="6" t="s">
        <v>5</v>
      </c>
      <c r="C17" s="6" t="s">
        <v>20</v>
      </c>
      <c r="D17" s="6" t="s">
        <v>22</v>
      </c>
      <c r="E17" s="6" t="s">
        <v>8</v>
      </c>
      <c r="F17" s="7">
        <f t="shared" si="0"/>
        <v>2706.8352799999998</v>
      </c>
      <c r="G17" s="53">
        <f>G18+G19+G20</f>
        <v>2706835.28</v>
      </c>
      <c r="H17" s="54">
        <f t="shared" si="1"/>
        <v>2009.588</v>
      </c>
      <c r="I17" s="53">
        <f t="shared" ref="I17" si="5">I18+I19+I20</f>
        <v>2009588</v>
      </c>
      <c r="J17" s="54">
        <f t="shared" si="2"/>
        <v>74.241237169038229</v>
      </c>
      <c r="K17" s="51"/>
      <c r="L17" s="52"/>
      <c r="M17" s="52"/>
      <c r="N17" s="52"/>
    </row>
    <row r="18" spans="1:14" ht="78" outlineLevel="5" x14ac:dyDescent="0.3">
      <c r="A18" s="14" t="s">
        <v>17</v>
      </c>
      <c r="B18" s="6" t="s">
        <v>5</v>
      </c>
      <c r="C18" s="6" t="s">
        <v>20</v>
      </c>
      <c r="D18" s="6" t="s">
        <v>22</v>
      </c>
      <c r="E18" s="6" t="s">
        <v>18</v>
      </c>
      <c r="F18" s="7">
        <f t="shared" si="0"/>
        <v>1947.96</v>
      </c>
      <c r="G18" s="53">
        <v>1947960</v>
      </c>
      <c r="H18" s="54">
        <f t="shared" si="1"/>
        <v>1527.1023899999998</v>
      </c>
      <c r="I18" s="53">
        <v>1527102.39</v>
      </c>
      <c r="J18" s="54">
        <f t="shared" si="2"/>
        <v>78.394956261935562</v>
      </c>
      <c r="K18" s="51"/>
      <c r="L18" s="52"/>
      <c r="M18" s="52"/>
      <c r="N18" s="52"/>
    </row>
    <row r="19" spans="1:14" ht="46.8" outlineLevel="5" x14ac:dyDescent="0.3">
      <c r="A19" s="14" t="s">
        <v>23</v>
      </c>
      <c r="B19" s="6" t="s">
        <v>5</v>
      </c>
      <c r="C19" s="6" t="s">
        <v>20</v>
      </c>
      <c r="D19" s="6" t="s">
        <v>22</v>
      </c>
      <c r="E19" s="6" t="s">
        <v>24</v>
      </c>
      <c r="F19" s="7">
        <f t="shared" si="0"/>
        <v>676.94742000000008</v>
      </c>
      <c r="G19" s="53">
        <v>676947.42</v>
      </c>
      <c r="H19" s="54">
        <f t="shared" si="1"/>
        <v>418.85275000000001</v>
      </c>
      <c r="I19" s="53">
        <v>418852.75</v>
      </c>
      <c r="J19" s="54">
        <f t="shared" si="2"/>
        <v>61.873749367417631</v>
      </c>
      <c r="K19" s="51"/>
      <c r="L19" s="52"/>
      <c r="M19" s="52"/>
      <c r="N19" s="52"/>
    </row>
    <row r="20" spans="1:14" outlineLevel="5" x14ac:dyDescent="0.3">
      <c r="A20" s="14" t="s">
        <v>25</v>
      </c>
      <c r="B20" s="6" t="s">
        <v>5</v>
      </c>
      <c r="C20" s="6" t="s">
        <v>20</v>
      </c>
      <c r="D20" s="6" t="s">
        <v>22</v>
      </c>
      <c r="E20" s="6" t="s">
        <v>26</v>
      </c>
      <c r="F20" s="7">
        <f t="shared" si="0"/>
        <v>81.927859999999995</v>
      </c>
      <c r="G20" s="53">
        <v>81927.86</v>
      </c>
      <c r="H20" s="54">
        <f t="shared" si="1"/>
        <v>63.632860000000001</v>
      </c>
      <c r="I20" s="53">
        <v>63632.86</v>
      </c>
      <c r="J20" s="54">
        <f t="shared" si="2"/>
        <v>77.669378890160203</v>
      </c>
      <c r="K20" s="51"/>
      <c r="L20" s="52"/>
      <c r="M20" s="52"/>
      <c r="N20" s="52"/>
    </row>
    <row r="21" spans="1:14" ht="62.4" outlineLevel="5" x14ac:dyDescent="0.3">
      <c r="A21" s="14" t="s">
        <v>185</v>
      </c>
      <c r="B21" s="6">
        <v>981</v>
      </c>
      <c r="C21" s="55" t="s">
        <v>20</v>
      </c>
      <c r="D21" s="55" t="s">
        <v>186</v>
      </c>
      <c r="E21" s="55" t="s">
        <v>8</v>
      </c>
      <c r="F21" s="7">
        <f>F22</f>
        <v>110.2</v>
      </c>
      <c r="G21" s="53">
        <f>G22</f>
        <v>110200</v>
      </c>
      <c r="H21" s="54">
        <f>H22</f>
        <v>78.752949999999998</v>
      </c>
      <c r="I21" s="53">
        <f>I22</f>
        <v>78752.95</v>
      </c>
      <c r="J21" s="54">
        <f t="shared" si="2"/>
        <v>71.46365698729582</v>
      </c>
      <c r="K21" s="51"/>
      <c r="L21" s="52"/>
      <c r="M21" s="52"/>
      <c r="N21" s="52"/>
    </row>
    <row r="22" spans="1:14" ht="31.2" outlineLevel="5" x14ac:dyDescent="0.3">
      <c r="A22" s="56" t="s">
        <v>175</v>
      </c>
      <c r="B22" s="6" t="s">
        <v>5</v>
      </c>
      <c r="C22" s="6" t="s">
        <v>20</v>
      </c>
      <c r="D22" s="55" t="s">
        <v>173</v>
      </c>
      <c r="E22" s="55" t="s">
        <v>8</v>
      </c>
      <c r="F22" s="7">
        <f t="shared" si="0"/>
        <v>110.2</v>
      </c>
      <c r="G22" s="53">
        <f>G23</f>
        <v>110200</v>
      </c>
      <c r="H22" s="54">
        <f t="shared" si="1"/>
        <v>78.752949999999998</v>
      </c>
      <c r="I22" s="53">
        <f>I23</f>
        <v>78752.95</v>
      </c>
      <c r="J22" s="54">
        <f t="shared" si="2"/>
        <v>71.46365698729582</v>
      </c>
      <c r="K22" s="51"/>
      <c r="L22" s="52"/>
      <c r="M22" s="52"/>
      <c r="N22" s="52"/>
    </row>
    <row r="23" spans="1:14" ht="46.8" outlineLevel="5" x14ac:dyDescent="0.3">
      <c r="A23" s="14" t="s">
        <v>23</v>
      </c>
      <c r="B23" s="6" t="s">
        <v>5</v>
      </c>
      <c r="C23" s="6" t="s">
        <v>20</v>
      </c>
      <c r="D23" s="55" t="s">
        <v>173</v>
      </c>
      <c r="E23" s="6" t="s">
        <v>24</v>
      </c>
      <c r="F23" s="7">
        <f t="shared" si="0"/>
        <v>110.2</v>
      </c>
      <c r="G23" s="53">
        <v>110200</v>
      </c>
      <c r="H23" s="54">
        <f t="shared" si="1"/>
        <v>78.752949999999998</v>
      </c>
      <c r="I23" s="53">
        <v>78752.95</v>
      </c>
      <c r="J23" s="54">
        <f t="shared" si="2"/>
        <v>71.46365698729582</v>
      </c>
      <c r="K23" s="51"/>
      <c r="L23" s="52"/>
      <c r="M23" s="52"/>
      <c r="N23" s="52"/>
    </row>
    <row r="24" spans="1:14" ht="31.2" hidden="1" outlineLevel="5" x14ac:dyDescent="0.3">
      <c r="A24" s="14" t="str">
        <f>'3'!A19</f>
        <v xml:space="preserve">        Мероприятия в области энергосбережения и повышения энергетической эффективности</v>
      </c>
      <c r="B24" s="6">
        <v>981</v>
      </c>
      <c r="C24" s="6" t="str">
        <f>'3'!C19</f>
        <v>0104</v>
      </c>
      <c r="D24" s="6" t="str">
        <f>'3'!D19</f>
        <v>0400001040</v>
      </c>
      <c r="E24" s="55" t="s">
        <v>8</v>
      </c>
      <c r="F24" s="7">
        <f t="shared" si="0"/>
        <v>0</v>
      </c>
      <c r="G24" s="53">
        <f>G25</f>
        <v>0</v>
      </c>
      <c r="H24" s="54">
        <f t="shared" si="1"/>
        <v>0</v>
      </c>
      <c r="I24" s="53">
        <f>I25</f>
        <v>0</v>
      </c>
      <c r="J24" s="54" t="e">
        <f t="shared" si="2"/>
        <v>#DIV/0!</v>
      </c>
      <c r="K24" s="51"/>
      <c r="L24" s="52"/>
      <c r="M24" s="52"/>
      <c r="N24" s="52"/>
    </row>
    <row r="25" spans="1:14" ht="46.8" hidden="1" outlineLevel="5" x14ac:dyDescent="0.3">
      <c r="A25" s="14" t="str">
        <f>'3'!A20</f>
        <v xml:space="preserve">            Закупка товаров, работ и услуг для обеспечения государственных (муниципальных) нужд</v>
      </c>
      <c r="B25" s="6">
        <v>981</v>
      </c>
      <c r="C25" s="6" t="str">
        <f>'3'!C20</f>
        <v>0104</v>
      </c>
      <c r="D25" s="6" t="str">
        <f>'3'!D20</f>
        <v>0400001040</v>
      </c>
      <c r="E25" s="6">
        <v>800</v>
      </c>
      <c r="F25" s="7">
        <f t="shared" si="0"/>
        <v>0</v>
      </c>
      <c r="G25" s="53">
        <v>0</v>
      </c>
      <c r="H25" s="54">
        <f t="shared" si="1"/>
        <v>0</v>
      </c>
      <c r="I25" s="53">
        <v>0</v>
      </c>
      <c r="J25" s="54" t="e">
        <f t="shared" si="2"/>
        <v>#DIV/0!</v>
      </c>
      <c r="K25" s="51"/>
      <c r="L25" s="52"/>
      <c r="M25" s="52"/>
      <c r="N25" s="52"/>
    </row>
    <row r="26" spans="1:14" outlineLevel="2" collapsed="1" x14ac:dyDescent="0.3">
      <c r="A26" s="14" t="s">
        <v>27</v>
      </c>
      <c r="B26" s="6" t="s">
        <v>5</v>
      </c>
      <c r="C26" s="6" t="s">
        <v>28</v>
      </c>
      <c r="D26" s="6" t="s">
        <v>7</v>
      </c>
      <c r="E26" s="6" t="s">
        <v>8</v>
      </c>
      <c r="F26" s="7">
        <f t="shared" si="0"/>
        <v>10</v>
      </c>
      <c r="G26" s="53">
        <f>G27</f>
        <v>10000</v>
      </c>
      <c r="H26" s="54">
        <f t="shared" si="1"/>
        <v>0</v>
      </c>
      <c r="I26" s="53">
        <v>0</v>
      </c>
      <c r="J26" s="54">
        <f t="shared" si="2"/>
        <v>0</v>
      </c>
      <c r="K26" s="51"/>
      <c r="L26" s="52"/>
      <c r="M26" s="52"/>
      <c r="N26" s="52"/>
    </row>
    <row r="27" spans="1:14" ht="78" outlineLevel="3" x14ac:dyDescent="0.3">
      <c r="A27" s="14" t="s">
        <v>13</v>
      </c>
      <c r="B27" s="6" t="s">
        <v>5</v>
      </c>
      <c r="C27" s="6" t="s">
        <v>28</v>
      </c>
      <c r="D27" s="6" t="s">
        <v>14</v>
      </c>
      <c r="E27" s="6" t="s">
        <v>8</v>
      </c>
      <c r="F27" s="7">
        <f t="shared" si="0"/>
        <v>10</v>
      </c>
      <c r="G27" s="53">
        <f>G28</f>
        <v>10000</v>
      </c>
      <c r="H27" s="54">
        <f t="shared" si="1"/>
        <v>0</v>
      </c>
      <c r="I27" s="53">
        <f t="shared" ref="I27:I28" si="6">I28</f>
        <v>0</v>
      </c>
      <c r="J27" s="54">
        <f t="shared" si="2"/>
        <v>0</v>
      </c>
      <c r="K27" s="51"/>
      <c r="L27" s="52"/>
      <c r="M27" s="52"/>
      <c r="N27" s="52"/>
    </row>
    <row r="28" spans="1:14" outlineLevel="4" x14ac:dyDescent="0.3">
      <c r="A28" s="14" t="s">
        <v>29</v>
      </c>
      <c r="B28" s="6" t="s">
        <v>5</v>
      </c>
      <c r="C28" s="6" t="s">
        <v>28</v>
      </c>
      <c r="D28" s="6" t="s">
        <v>30</v>
      </c>
      <c r="E28" s="6" t="s">
        <v>8</v>
      </c>
      <c r="F28" s="7">
        <f t="shared" si="0"/>
        <v>10</v>
      </c>
      <c r="G28" s="53">
        <f>G29</f>
        <v>10000</v>
      </c>
      <c r="H28" s="54">
        <f t="shared" si="1"/>
        <v>0</v>
      </c>
      <c r="I28" s="53">
        <f t="shared" si="6"/>
        <v>0</v>
      </c>
      <c r="J28" s="54">
        <f t="shared" si="2"/>
        <v>0</v>
      </c>
      <c r="K28" s="51"/>
      <c r="L28" s="52"/>
      <c r="M28" s="52"/>
      <c r="N28" s="52"/>
    </row>
    <row r="29" spans="1:14" outlineLevel="5" x14ac:dyDescent="0.3">
      <c r="A29" s="14" t="s">
        <v>25</v>
      </c>
      <c r="B29" s="6" t="s">
        <v>5</v>
      </c>
      <c r="C29" s="6" t="s">
        <v>28</v>
      </c>
      <c r="D29" s="6" t="s">
        <v>30</v>
      </c>
      <c r="E29" s="6" t="s">
        <v>26</v>
      </c>
      <c r="F29" s="7">
        <f t="shared" si="0"/>
        <v>10</v>
      </c>
      <c r="G29" s="53">
        <v>10000</v>
      </c>
      <c r="H29" s="54">
        <f t="shared" si="1"/>
        <v>0</v>
      </c>
      <c r="I29" s="53">
        <v>0</v>
      </c>
      <c r="J29" s="54">
        <f t="shared" si="2"/>
        <v>0</v>
      </c>
      <c r="K29" s="51"/>
      <c r="L29" s="52"/>
      <c r="M29" s="52"/>
      <c r="N29" s="52"/>
    </row>
    <row r="30" spans="1:14" outlineLevel="2" x14ac:dyDescent="0.3">
      <c r="A30" s="14" t="s">
        <v>31</v>
      </c>
      <c r="B30" s="6" t="s">
        <v>5</v>
      </c>
      <c r="C30" s="6" t="s">
        <v>32</v>
      </c>
      <c r="D30" s="6" t="s">
        <v>7</v>
      </c>
      <c r="E30" s="6" t="s">
        <v>8</v>
      </c>
      <c r="F30" s="7">
        <f t="shared" si="0"/>
        <v>1746.5260000000001</v>
      </c>
      <c r="G30" s="53">
        <f>G31+G41</f>
        <v>1746526</v>
      </c>
      <c r="H30" s="54">
        <f t="shared" si="1"/>
        <v>1071.7737500000001</v>
      </c>
      <c r="I30" s="53">
        <f>I31+I41</f>
        <v>1071773.75</v>
      </c>
      <c r="J30" s="54">
        <f t="shared" si="2"/>
        <v>61.366034631033259</v>
      </c>
      <c r="K30" s="51"/>
      <c r="L30" s="52"/>
      <c r="M30" s="52"/>
      <c r="N30" s="52"/>
    </row>
    <row r="31" spans="1:14" ht="117" customHeight="1" outlineLevel="3" x14ac:dyDescent="0.3">
      <c r="A31" s="14" t="str">
        <f>A16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31" s="6" t="s">
        <v>5</v>
      </c>
      <c r="C31" s="6" t="s">
        <v>32</v>
      </c>
      <c r="D31" s="6" t="s">
        <v>14</v>
      </c>
      <c r="E31" s="6" t="s">
        <v>8</v>
      </c>
      <c r="F31" s="7">
        <f t="shared" si="0"/>
        <v>1687.7760000000001</v>
      </c>
      <c r="G31" s="53">
        <f>G32+G35+G39+G37</f>
        <v>1687776</v>
      </c>
      <c r="H31" s="54">
        <f t="shared" si="1"/>
        <v>1028.1300000000001</v>
      </c>
      <c r="I31" s="53">
        <f>I32+I35+I39+I37</f>
        <v>1028130</v>
      </c>
      <c r="J31" s="54">
        <f t="shared" si="2"/>
        <v>60.916259029634269</v>
      </c>
      <c r="K31" s="51"/>
      <c r="L31" s="52"/>
      <c r="M31" s="52"/>
      <c r="N31" s="52"/>
    </row>
    <row r="32" spans="1:14" ht="46.8" outlineLevel="4" x14ac:dyDescent="0.3">
      <c r="A32" s="14" t="s">
        <v>33</v>
      </c>
      <c r="B32" s="6" t="s">
        <v>5</v>
      </c>
      <c r="C32" s="6" t="s">
        <v>32</v>
      </c>
      <c r="D32" s="6" t="s">
        <v>34</v>
      </c>
      <c r="E32" s="6" t="s">
        <v>8</v>
      </c>
      <c r="F32" s="7">
        <f t="shared" si="0"/>
        <v>1389.5</v>
      </c>
      <c r="G32" s="53">
        <f>G33+G34</f>
        <v>1389500</v>
      </c>
      <c r="H32" s="54">
        <f t="shared" si="1"/>
        <v>730.35400000000004</v>
      </c>
      <c r="I32" s="53">
        <f>I33+I34</f>
        <v>730354</v>
      </c>
      <c r="J32" s="54">
        <f t="shared" si="2"/>
        <v>52.562360561353003</v>
      </c>
      <c r="K32" s="51"/>
      <c r="L32" s="52"/>
      <c r="M32" s="52"/>
      <c r="N32" s="52"/>
    </row>
    <row r="33" spans="1:14" ht="78" outlineLevel="5" x14ac:dyDescent="0.3">
      <c r="A33" s="14" t="s">
        <v>17</v>
      </c>
      <c r="B33" s="6" t="s">
        <v>5</v>
      </c>
      <c r="C33" s="6" t="s">
        <v>32</v>
      </c>
      <c r="D33" s="6" t="s">
        <v>34</v>
      </c>
      <c r="E33" s="6" t="s">
        <v>18</v>
      </c>
      <c r="F33" s="7">
        <f t="shared" si="0"/>
        <v>1322</v>
      </c>
      <c r="G33" s="53">
        <v>1322000</v>
      </c>
      <c r="H33" s="54">
        <f t="shared" si="1"/>
        <v>688.83242000000007</v>
      </c>
      <c r="I33" s="53">
        <v>688832.42</v>
      </c>
      <c r="J33" s="54">
        <f t="shared" si="2"/>
        <v>52.105326777609683</v>
      </c>
      <c r="K33" s="51"/>
      <c r="L33" s="52"/>
      <c r="M33" s="52"/>
      <c r="N33" s="52"/>
    </row>
    <row r="34" spans="1:14" ht="46.8" outlineLevel="5" x14ac:dyDescent="0.3">
      <c r="A34" s="14" t="s">
        <v>23</v>
      </c>
      <c r="B34" s="6" t="s">
        <v>5</v>
      </c>
      <c r="C34" s="6" t="s">
        <v>32</v>
      </c>
      <c r="D34" s="6" t="s">
        <v>34</v>
      </c>
      <c r="E34" s="6" t="s">
        <v>24</v>
      </c>
      <c r="F34" s="7">
        <f t="shared" si="0"/>
        <v>67.5</v>
      </c>
      <c r="G34" s="53">
        <v>67500</v>
      </c>
      <c r="H34" s="54">
        <f t="shared" si="1"/>
        <v>41.52158</v>
      </c>
      <c r="I34" s="53">
        <v>41521.58</v>
      </c>
      <c r="J34" s="54">
        <f t="shared" si="2"/>
        <v>61.513451851851855</v>
      </c>
      <c r="K34" s="51"/>
      <c r="L34" s="52"/>
      <c r="M34" s="52"/>
      <c r="N34" s="52"/>
    </row>
    <row r="35" spans="1:14" outlineLevel="4" x14ac:dyDescent="0.3">
      <c r="A35" s="14" t="s">
        <v>35</v>
      </c>
      <c r="B35" s="6" t="s">
        <v>5</v>
      </c>
      <c r="C35" s="6" t="s">
        <v>32</v>
      </c>
      <c r="D35" s="6" t="s">
        <v>36</v>
      </c>
      <c r="E35" s="6" t="s">
        <v>8</v>
      </c>
      <c r="F35" s="7">
        <f t="shared" si="0"/>
        <v>10.476000000000001</v>
      </c>
      <c r="G35" s="53">
        <f>G36</f>
        <v>10476</v>
      </c>
      <c r="H35" s="54">
        <f t="shared" si="1"/>
        <v>10.476000000000001</v>
      </c>
      <c r="I35" s="53">
        <f>I36</f>
        <v>10476</v>
      </c>
      <c r="J35" s="54">
        <f t="shared" si="2"/>
        <v>100</v>
      </c>
      <c r="K35" s="51"/>
      <c r="L35" s="52"/>
      <c r="M35" s="52"/>
      <c r="N35" s="52"/>
    </row>
    <row r="36" spans="1:14" outlineLevel="5" x14ac:dyDescent="0.3">
      <c r="A36" s="14" t="s">
        <v>25</v>
      </c>
      <c r="B36" s="6" t="s">
        <v>5</v>
      </c>
      <c r="C36" s="6" t="s">
        <v>32</v>
      </c>
      <c r="D36" s="6" t="s">
        <v>36</v>
      </c>
      <c r="E36" s="6" t="s">
        <v>26</v>
      </c>
      <c r="F36" s="7">
        <f t="shared" si="0"/>
        <v>10.476000000000001</v>
      </c>
      <c r="G36" s="53">
        <v>10476</v>
      </c>
      <c r="H36" s="54">
        <f t="shared" si="1"/>
        <v>10.476000000000001</v>
      </c>
      <c r="I36" s="53">
        <v>10476</v>
      </c>
      <c r="J36" s="54">
        <f t="shared" si="2"/>
        <v>100</v>
      </c>
      <c r="K36" s="51"/>
      <c r="L36" s="52"/>
      <c r="M36" s="52"/>
      <c r="N36" s="52"/>
    </row>
    <row r="37" spans="1:14" ht="46.8" outlineLevel="5" x14ac:dyDescent="0.3">
      <c r="A37" s="73" t="s">
        <v>158</v>
      </c>
      <c r="B37" s="6" t="s">
        <v>5</v>
      </c>
      <c r="C37" s="6" t="s">
        <v>32</v>
      </c>
      <c r="D37" s="6" t="s">
        <v>156</v>
      </c>
      <c r="E37" s="6" t="s">
        <v>8</v>
      </c>
      <c r="F37" s="7">
        <f t="shared" ref="F37:F38" si="7">ROUND(G37/1000,1)</f>
        <v>287.3</v>
      </c>
      <c r="G37" s="53">
        <f>G38</f>
        <v>287300</v>
      </c>
      <c r="H37" s="54">
        <f t="shared" ref="H37:H38" si="8">ROUND(I37/1000,1)</f>
        <v>287.3</v>
      </c>
      <c r="I37" s="53">
        <f>I38</f>
        <v>287300</v>
      </c>
      <c r="J37" s="74">
        <f t="shared" si="2"/>
        <v>100</v>
      </c>
      <c r="K37" s="51"/>
      <c r="L37" s="52"/>
      <c r="M37" s="52"/>
      <c r="N37" s="52"/>
    </row>
    <row r="38" spans="1:14" ht="78" outlineLevel="5" x14ac:dyDescent="0.3">
      <c r="A38" s="14" t="s">
        <v>17</v>
      </c>
      <c r="B38" s="6" t="s">
        <v>5</v>
      </c>
      <c r="C38" s="6" t="s">
        <v>32</v>
      </c>
      <c r="D38" s="6" t="s">
        <v>156</v>
      </c>
      <c r="E38" s="6">
        <v>100</v>
      </c>
      <c r="F38" s="7">
        <f t="shared" si="7"/>
        <v>287.3</v>
      </c>
      <c r="G38" s="53">
        <v>287300</v>
      </c>
      <c r="H38" s="54">
        <f t="shared" si="8"/>
        <v>287.3</v>
      </c>
      <c r="I38" s="53">
        <v>287300</v>
      </c>
      <c r="J38" s="74">
        <f t="shared" si="2"/>
        <v>100</v>
      </c>
      <c r="K38" s="51"/>
      <c r="L38" s="52"/>
      <c r="M38" s="52"/>
      <c r="N38" s="52"/>
    </row>
    <row r="39" spans="1:14" ht="31.2" outlineLevel="4" x14ac:dyDescent="0.3">
      <c r="A39" s="34" t="s">
        <v>140</v>
      </c>
      <c r="B39" s="6" t="s">
        <v>5</v>
      </c>
      <c r="C39" s="6" t="s">
        <v>32</v>
      </c>
      <c r="D39" s="6">
        <v>100016050</v>
      </c>
      <c r="E39" s="6" t="s">
        <v>8</v>
      </c>
      <c r="F39" s="7">
        <f t="shared" si="0"/>
        <v>0.5</v>
      </c>
      <c r="G39" s="53">
        <f>G40</f>
        <v>500</v>
      </c>
      <c r="H39" s="54">
        <f t="shared" si="1"/>
        <v>0</v>
      </c>
      <c r="I39" s="53">
        <v>0</v>
      </c>
      <c r="J39" s="54">
        <f t="shared" si="2"/>
        <v>0</v>
      </c>
      <c r="K39" s="51"/>
      <c r="L39" s="52"/>
      <c r="M39" s="52"/>
      <c r="N39" s="52"/>
    </row>
    <row r="40" spans="1:14" ht="31.2" outlineLevel="5" x14ac:dyDescent="0.3">
      <c r="A40" s="56" t="s">
        <v>141</v>
      </c>
      <c r="B40" s="6" t="s">
        <v>5</v>
      </c>
      <c r="C40" s="6" t="s">
        <v>32</v>
      </c>
      <c r="D40" s="6">
        <v>100016050</v>
      </c>
      <c r="E40" s="6">
        <v>200</v>
      </c>
      <c r="F40" s="7">
        <f t="shared" si="0"/>
        <v>0.5</v>
      </c>
      <c r="G40" s="53">
        <v>500</v>
      </c>
      <c r="H40" s="54">
        <f t="shared" si="1"/>
        <v>0</v>
      </c>
      <c r="I40" s="53">
        <v>0</v>
      </c>
      <c r="J40" s="54">
        <f t="shared" si="2"/>
        <v>0</v>
      </c>
      <c r="K40" s="51"/>
      <c r="L40" s="52"/>
      <c r="M40" s="52"/>
      <c r="N40" s="52"/>
    </row>
    <row r="41" spans="1:14" ht="53.25" customHeight="1" outlineLevel="3" x14ac:dyDescent="0.3">
      <c r="A41" s="14" t="s">
        <v>177</v>
      </c>
      <c r="B41" s="6" t="s">
        <v>5</v>
      </c>
      <c r="C41" s="6" t="s">
        <v>32</v>
      </c>
      <c r="D41" s="6" t="s">
        <v>37</v>
      </c>
      <c r="E41" s="6" t="s">
        <v>8</v>
      </c>
      <c r="F41" s="7">
        <f t="shared" si="0"/>
        <v>58.75</v>
      </c>
      <c r="G41" s="53">
        <f>G42</f>
        <v>58750</v>
      </c>
      <c r="H41" s="54">
        <f t="shared" si="1"/>
        <v>43.643749999999997</v>
      </c>
      <c r="I41" s="53">
        <f>I42</f>
        <v>43643.75</v>
      </c>
      <c r="J41" s="54">
        <f t="shared" si="2"/>
        <v>74.28723404255318</v>
      </c>
      <c r="K41" s="51"/>
      <c r="L41" s="52"/>
      <c r="M41" s="52"/>
      <c r="N41" s="52"/>
    </row>
    <row r="42" spans="1:14" ht="31.2" outlineLevel="4" x14ac:dyDescent="0.3">
      <c r="A42" s="14" t="s">
        <v>38</v>
      </c>
      <c r="B42" s="6" t="s">
        <v>5</v>
      </c>
      <c r="C42" s="6" t="s">
        <v>32</v>
      </c>
      <c r="D42" s="6" t="s">
        <v>39</v>
      </c>
      <c r="E42" s="6" t="s">
        <v>8</v>
      </c>
      <c r="F42" s="7">
        <f t="shared" si="0"/>
        <v>58.75</v>
      </c>
      <c r="G42" s="53">
        <f>G44+G43</f>
        <v>58750</v>
      </c>
      <c r="H42" s="54">
        <f t="shared" si="1"/>
        <v>43.643749999999997</v>
      </c>
      <c r="I42" s="53">
        <f>I44+I43</f>
        <v>43643.75</v>
      </c>
      <c r="J42" s="54">
        <f t="shared" si="2"/>
        <v>74.28723404255318</v>
      </c>
      <c r="K42" s="51"/>
      <c r="L42" s="52"/>
      <c r="M42" s="52"/>
      <c r="N42" s="52"/>
    </row>
    <row r="43" spans="1:14" ht="31.2" outlineLevel="4" x14ac:dyDescent="0.3">
      <c r="A43" s="56" t="s">
        <v>141</v>
      </c>
      <c r="B43" s="55" t="s">
        <v>5</v>
      </c>
      <c r="C43" s="55" t="s">
        <v>32</v>
      </c>
      <c r="D43" s="55" t="s">
        <v>174</v>
      </c>
      <c r="E43" s="55" t="s">
        <v>24</v>
      </c>
      <c r="F43" s="7">
        <f t="shared" si="0"/>
        <v>53.5</v>
      </c>
      <c r="G43" s="53">
        <v>53500</v>
      </c>
      <c r="H43" s="54">
        <f t="shared" si="1"/>
        <v>41.143749999999997</v>
      </c>
      <c r="I43" s="53">
        <v>41143.75</v>
      </c>
      <c r="J43" s="54">
        <f t="shared" si="2"/>
        <v>76.904205607476626</v>
      </c>
      <c r="K43" s="51"/>
      <c r="L43" s="52"/>
      <c r="M43" s="52"/>
      <c r="N43" s="52"/>
    </row>
    <row r="44" spans="1:14" outlineLevel="5" x14ac:dyDescent="0.3">
      <c r="A44" s="14" t="s">
        <v>25</v>
      </c>
      <c r="B44" s="6" t="s">
        <v>5</v>
      </c>
      <c r="C44" s="6" t="s">
        <v>32</v>
      </c>
      <c r="D44" s="6" t="s">
        <v>39</v>
      </c>
      <c r="E44" s="6" t="s">
        <v>26</v>
      </c>
      <c r="F44" s="7">
        <f t="shared" si="0"/>
        <v>5.25</v>
      </c>
      <c r="G44" s="53">
        <v>5250</v>
      </c>
      <c r="H44" s="54">
        <f t="shared" si="1"/>
        <v>2.5</v>
      </c>
      <c r="I44" s="53">
        <v>2500</v>
      </c>
      <c r="J44" s="54">
        <f t="shared" si="2"/>
        <v>47.619047619047613</v>
      </c>
      <c r="K44" s="51"/>
      <c r="L44" s="52"/>
      <c r="M44" s="52"/>
      <c r="N44" s="52"/>
    </row>
    <row r="45" spans="1:14" outlineLevel="1" x14ac:dyDescent="0.3">
      <c r="A45" s="14" t="s">
        <v>40</v>
      </c>
      <c r="B45" s="6" t="s">
        <v>5</v>
      </c>
      <c r="C45" s="6" t="s">
        <v>41</v>
      </c>
      <c r="D45" s="6" t="s">
        <v>7</v>
      </c>
      <c r="E45" s="6" t="s">
        <v>8</v>
      </c>
      <c r="F45" s="7">
        <f t="shared" si="0"/>
        <v>324.60000000000002</v>
      </c>
      <c r="G45" s="53">
        <f>G46</f>
        <v>324600</v>
      </c>
      <c r="H45" s="54">
        <f t="shared" si="1"/>
        <v>219.22953000000001</v>
      </c>
      <c r="I45" s="53">
        <f t="shared" ref="I45:I47" si="9">I46</f>
        <v>219229.53</v>
      </c>
      <c r="J45" s="54">
        <f t="shared" si="2"/>
        <v>67.538364140480596</v>
      </c>
      <c r="K45" s="51"/>
      <c r="L45" s="52"/>
      <c r="M45" s="52"/>
      <c r="N45" s="52"/>
    </row>
    <row r="46" spans="1:14" outlineLevel="2" x14ac:dyDescent="0.3">
      <c r="A46" s="14" t="s">
        <v>42</v>
      </c>
      <c r="B46" s="6" t="s">
        <v>5</v>
      </c>
      <c r="C46" s="6" t="s">
        <v>43</v>
      </c>
      <c r="D46" s="6" t="s">
        <v>7</v>
      </c>
      <c r="E46" s="6" t="s">
        <v>8</v>
      </c>
      <c r="F46" s="7">
        <f t="shared" si="0"/>
        <v>324.60000000000002</v>
      </c>
      <c r="G46" s="53">
        <f>G47</f>
        <v>324600</v>
      </c>
      <c r="H46" s="54">
        <f t="shared" si="1"/>
        <v>219.22953000000001</v>
      </c>
      <c r="I46" s="53">
        <f t="shared" si="9"/>
        <v>219229.53</v>
      </c>
      <c r="J46" s="54">
        <f t="shared" si="2"/>
        <v>67.538364140480596</v>
      </c>
      <c r="K46" s="51"/>
      <c r="L46" s="52"/>
      <c r="M46" s="52"/>
      <c r="N46" s="52"/>
    </row>
    <row r="47" spans="1:14" ht="117.75" customHeight="1" outlineLevel="3" x14ac:dyDescent="0.3">
      <c r="A47" s="14" t="str">
        <f>A31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47" s="6" t="s">
        <v>5</v>
      </c>
      <c r="C47" s="6" t="s">
        <v>43</v>
      </c>
      <c r="D47" s="6" t="s">
        <v>14</v>
      </c>
      <c r="E47" s="6" t="s">
        <v>8</v>
      </c>
      <c r="F47" s="7">
        <f t="shared" si="0"/>
        <v>324.60000000000002</v>
      </c>
      <c r="G47" s="53">
        <f>G48</f>
        <v>324600</v>
      </c>
      <c r="H47" s="54">
        <f t="shared" si="1"/>
        <v>219.22953000000001</v>
      </c>
      <c r="I47" s="53">
        <f t="shared" si="9"/>
        <v>219229.53</v>
      </c>
      <c r="J47" s="54">
        <f t="shared" si="2"/>
        <v>67.538364140480596</v>
      </c>
      <c r="K47" s="51"/>
      <c r="L47" s="52"/>
      <c r="M47" s="52"/>
      <c r="N47" s="52"/>
    </row>
    <row r="48" spans="1:14" ht="31.2" outlineLevel="4" x14ac:dyDescent="0.3">
      <c r="A48" s="14" t="s">
        <v>44</v>
      </c>
      <c r="B48" s="6" t="s">
        <v>5</v>
      </c>
      <c r="C48" s="6" t="s">
        <v>43</v>
      </c>
      <c r="D48" s="6" t="s">
        <v>45</v>
      </c>
      <c r="E48" s="6" t="s">
        <v>8</v>
      </c>
      <c r="F48" s="7">
        <f t="shared" si="0"/>
        <v>324.60000000000002</v>
      </c>
      <c r="G48" s="53">
        <f>G49+G50</f>
        <v>324600</v>
      </c>
      <c r="H48" s="54">
        <f t="shared" si="1"/>
        <v>219.22953000000001</v>
      </c>
      <c r="I48" s="53">
        <f>I49</f>
        <v>219229.53</v>
      </c>
      <c r="J48" s="54">
        <f t="shared" si="2"/>
        <v>67.538364140480596</v>
      </c>
      <c r="K48" s="51"/>
      <c r="L48" s="52"/>
      <c r="M48" s="52"/>
      <c r="N48" s="52"/>
    </row>
    <row r="49" spans="1:14" ht="78" outlineLevel="5" x14ac:dyDescent="0.3">
      <c r="A49" s="14" t="s">
        <v>17</v>
      </c>
      <c r="B49" s="6" t="s">
        <v>5</v>
      </c>
      <c r="C49" s="6" t="s">
        <v>43</v>
      </c>
      <c r="D49" s="6" t="s">
        <v>45</v>
      </c>
      <c r="E49" s="6" t="s">
        <v>18</v>
      </c>
      <c r="F49" s="7">
        <f t="shared" si="0"/>
        <v>314.60000000000002</v>
      </c>
      <c r="G49" s="53">
        <v>314600</v>
      </c>
      <c r="H49" s="54">
        <f t="shared" si="1"/>
        <v>219.22953000000001</v>
      </c>
      <c r="I49" s="53">
        <v>219229.53</v>
      </c>
      <c r="J49" s="54">
        <f t="shared" si="2"/>
        <v>69.685165289256204</v>
      </c>
      <c r="K49" s="51"/>
      <c r="L49" s="52"/>
      <c r="M49" s="52"/>
      <c r="N49" s="52"/>
    </row>
    <row r="50" spans="1:14" ht="46.8" outlineLevel="5" x14ac:dyDescent="0.3">
      <c r="A50" s="14" t="s">
        <v>23</v>
      </c>
      <c r="B50" s="6" t="s">
        <v>5</v>
      </c>
      <c r="C50" s="6" t="s">
        <v>43</v>
      </c>
      <c r="D50" s="6" t="s">
        <v>45</v>
      </c>
      <c r="E50" s="6" t="s">
        <v>24</v>
      </c>
      <c r="F50" s="7">
        <f t="shared" si="0"/>
        <v>10</v>
      </c>
      <c r="G50" s="53">
        <v>10000</v>
      </c>
      <c r="H50" s="54">
        <f t="shared" si="1"/>
        <v>0</v>
      </c>
      <c r="I50" s="53">
        <v>0</v>
      </c>
      <c r="J50" s="54">
        <f t="shared" si="2"/>
        <v>0</v>
      </c>
      <c r="K50" s="51"/>
      <c r="L50" s="52"/>
      <c r="M50" s="52"/>
      <c r="N50" s="52"/>
    </row>
    <row r="51" spans="1:14" ht="31.2" outlineLevel="1" x14ac:dyDescent="0.3">
      <c r="A51" s="14" t="s">
        <v>46</v>
      </c>
      <c r="B51" s="6" t="s">
        <v>5</v>
      </c>
      <c r="C51" s="6" t="s">
        <v>47</v>
      </c>
      <c r="D51" s="6" t="s">
        <v>7</v>
      </c>
      <c r="E51" s="6" t="s">
        <v>8</v>
      </c>
      <c r="F51" s="7">
        <f t="shared" si="0"/>
        <v>173.23224999999999</v>
      </c>
      <c r="G51" s="53">
        <f>G52+G56</f>
        <v>173232.25</v>
      </c>
      <c r="H51" s="54">
        <f t="shared" si="1"/>
        <v>156.83224999999999</v>
      </c>
      <c r="I51" s="53">
        <f t="shared" ref="I51:I54" si="10">I52</f>
        <v>156832.25</v>
      </c>
      <c r="J51" s="54">
        <f t="shared" si="2"/>
        <v>90.532940604304329</v>
      </c>
      <c r="K51" s="51"/>
      <c r="L51" s="52"/>
      <c r="M51" s="52"/>
      <c r="N51" s="52"/>
    </row>
    <row r="52" spans="1:14" outlineLevel="2" x14ac:dyDescent="0.3">
      <c r="A52" s="14" t="s">
        <v>48</v>
      </c>
      <c r="B52" s="6" t="s">
        <v>5</v>
      </c>
      <c r="C52" s="6" t="s">
        <v>49</v>
      </c>
      <c r="D52" s="6" t="s">
        <v>7</v>
      </c>
      <c r="E52" s="6" t="s">
        <v>8</v>
      </c>
      <c r="F52" s="7">
        <f t="shared" si="0"/>
        <v>154.83224999999999</v>
      </c>
      <c r="G52" s="53">
        <f>G53</f>
        <v>154832.25</v>
      </c>
      <c r="H52" s="54">
        <f t="shared" si="1"/>
        <v>156.83224999999999</v>
      </c>
      <c r="I52" s="53">
        <f>I53+I56</f>
        <v>156832.25</v>
      </c>
      <c r="J52" s="54">
        <f t="shared" si="2"/>
        <v>101.2917205556336</v>
      </c>
      <c r="K52" s="51"/>
      <c r="L52" s="52"/>
      <c r="M52" s="52"/>
      <c r="N52" s="52"/>
    </row>
    <row r="53" spans="1:14" ht="62.4" outlineLevel="3" x14ac:dyDescent="0.3">
      <c r="A53" s="14" t="s">
        <v>178</v>
      </c>
      <c r="B53" s="6" t="s">
        <v>5</v>
      </c>
      <c r="C53" s="6" t="s">
        <v>49</v>
      </c>
      <c r="D53" s="6" t="s">
        <v>50</v>
      </c>
      <c r="E53" s="6" t="s">
        <v>8</v>
      </c>
      <c r="F53" s="7">
        <f t="shared" si="0"/>
        <v>154.83224999999999</v>
      </c>
      <c r="G53" s="53">
        <f>G54</f>
        <v>154832.25</v>
      </c>
      <c r="H53" s="54">
        <f t="shared" si="1"/>
        <v>154.83224999999999</v>
      </c>
      <c r="I53" s="53">
        <f>I54</f>
        <v>154832.25</v>
      </c>
      <c r="J53" s="54">
        <f t="shared" si="2"/>
        <v>100</v>
      </c>
      <c r="K53" s="51"/>
      <c r="L53" s="52"/>
      <c r="M53" s="52"/>
      <c r="N53" s="52"/>
    </row>
    <row r="54" spans="1:14" ht="31.2" outlineLevel="4" x14ac:dyDescent="0.3">
      <c r="A54" s="14" t="s">
        <v>51</v>
      </c>
      <c r="B54" s="6" t="s">
        <v>5</v>
      </c>
      <c r="C54" s="6" t="s">
        <v>49</v>
      </c>
      <c r="D54" s="6" t="s">
        <v>52</v>
      </c>
      <c r="E54" s="6" t="s">
        <v>8</v>
      </c>
      <c r="F54" s="7">
        <f t="shared" si="0"/>
        <v>154.83224999999999</v>
      </c>
      <c r="G54" s="53">
        <f>G55</f>
        <v>154832.25</v>
      </c>
      <c r="H54" s="54">
        <f t="shared" si="1"/>
        <v>154.83224999999999</v>
      </c>
      <c r="I54" s="53">
        <f t="shared" si="10"/>
        <v>154832.25</v>
      </c>
      <c r="J54" s="54">
        <f t="shared" si="2"/>
        <v>100</v>
      </c>
      <c r="K54" s="51"/>
      <c r="L54" s="52"/>
      <c r="M54" s="52"/>
      <c r="N54" s="52"/>
    </row>
    <row r="55" spans="1:14" ht="46.8" outlineLevel="5" x14ac:dyDescent="0.3">
      <c r="A55" s="14" t="s">
        <v>23</v>
      </c>
      <c r="B55" s="6" t="s">
        <v>5</v>
      </c>
      <c r="C55" s="6" t="s">
        <v>49</v>
      </c>
      <c r="D55" s="6" t="s">
        <v>52</v>
      </c>
      <c r="E55" s="6" t="s">
        <v>24</v>
      </c>
      <c r="F55" s="7">
        <f t="shared" si="0"/>
        <v>154.83224999999999</v>
      </c>
      <c r="G55" s="53">
        <v>154832.25</v>
      </c>
      <c r="H55" s="54">
        <f t="shared" si="1"/>
        <v>154.83224999999999</v>
      </c>
      <c r="I55" s="53">
        <v>154832.25</v>
      </c>
      <c r="J55" s="54">
        <f t="shared" si="2"/>
        <v>100</v>
      </c>
      <c r="K55" s="51"/>
      <c r="L55" s="52"/>
      <c r="M55" s="52"/>
      <c r="N55" s="52"/>
    </row>
    <row r="56" spans="1:14" ht="31.2" outlineLevel="5" x14ac:dyDescent="0.3">
      <c r="A56" s="14" t="s">
        <v>187</v>
      </c>
      <c r="B56" s="6">
        <v>981</v>
      </c>
      <c r="C56" s="55" t="s">
        <v>160</v>
      </c>
      <c r="D56" s="6" t="s">
        <v>7</v>
      </c>
      <c r="E56" s="6" t="s">
        <v>8</v>
      </c>
      <c r="F56" s="7">
        <f>ROUND(G56/1000,1)</f>
        <v>18.399999999999999</v>
      </c>
      <c r="G56" s="53">
        <f>G58+G59+G60</f>
        <v>18400</v>
      </c>
      <c r="H56" s="7">
        <f>ROUND(I56/1000,1)</f>
        <v>2</v>
      </c>
      <c r="I56" s="53">
        <f>I58+I59+I60</f>
        <v>2000</v>
      </c>
      <c r="J56" s="54">
        <f t="shared" si="2"/>
        <v>10.869565217391305</v>
      </c>
      <c r="K56" s="51"/>
      <c r="L56" s="52"/>
      <c r="M56" s="52"/>
      <c r="N56" s="52"/>
    </row>
    <row r="57" spans="1:14" ht="46.8" outlineLevel="5" x14ac:dyDescent="0.3">
      <c r="A57" s="14" t="s">
        <v>179</v>
      </c>
      <c r="B57" s="6">
        <v>981</v>
      </c>
      <c r="C57" s="55" t="s">
        <v>160</v>
      </c>
      <c r="D57" s="55" t="s">
        <v>172</v>
      </c>
      <c r="E57" s="6" t="s">
        <v>8</v>
      </c>
      <c r="F57" s="7">
        <f>ROUND(G57/1000,1)</f>
        <v>18.399999999999999</v>
      </c>
      <c r="G57" s="53">
        <f>G56</f>
        <v>18400</v>
      </c>
      <c r="H57" s="7">
        <f>ROUND(I57/1000,1)</f>
        <v>2</v>
      </c>
      <c r="I57" s="53">
        <f>I56</f>
        <v>2000</v>
      </c>
      <c r="J57" s="54">
        <f t="shared" si="2"/>
        <v>10.869565217391305</v>
      </c>
      <c r="K57" s="51"/>
      <c r="L57" s="52"/>
      <c r="M57" s="52"/>
      <c r="N57" s="52"/>
    </row>
    <row r="58" spans="1:14" ht="46.8" outlineLevel="5" x14ac:dyDescent="0.3">
      <c r="A58" s="14" t="s">
        <v>23</v>
      </c>
      <c r="B58" s="6" t="s">
        <v>5</v>
      </c>
      <c r="C58" s="55" t="s">
        <v>160</v>
      </c>
      <c r="D58" s="55" t="s">
        <v>161</v>
      </c>
      <c r="E58" s="55" t="s">
        <v>24</v>
      </c>
      <c r="F58" s="7">
        <f>ROUND(G58/1000,1)</f>
        <v>2</v>
      </c>
      <c r="G58" s="53">
        <v>2000</v>
      </c>
      <c r="H58" s="7">
        <f>ROUND(I58/1000,1)</f>
        <v>2</v>
      </c>
      <c r="I58" s="53">
        <v>2000</v>
      </c>
      <c r="J58" s="54">
        <f t="shared" si="2"/>
        <v>100</v>
      </c>
      <c r="K58" s="51"/>
      <c r="L58" s="52"/>
      <c r="M58" s="52"/>
      <c r="N58" s="52"/>
    </row>
    <row r="59" spans="1:14" ht="46.8" outlineLevel="5" x14ac:dyDescent="0.3">
      <c r="A59" s="14" t="s">
        <v>23</v>
      </c>
      <c r="B59" s="6" t="s">
        <v>5</v>
      </c>
      <c r="C59" s="55" t="s">
        <v>160</v>
      </c>
      <c r="D59" s="55" t="s">
        <v>164</v>
      </c>
      <c r="E59" s="55" t="s">
        <v>18</v>
      </c>
      <c r="F59" s="7">
        <f t="shared" ref="F59:F60" si="11">ROUND(G59/1000,1)</f>
        <v>16.2</v>
      </c>
      <c r="G59" s="53">
        <v>16236</v>
      </c>
      <c r="H59" s="7">
        <f t="shared" ref="H59:H60" si="12">ROUND(I59/1000,1)</f>
        <v>0</v>
      </c>
      <c r="I59" s="53">
        <v>0</v>
      </c>
      <c r="J59" s="54">
        <f t="shared" si="2"/>
        <v>0</v>
      </c>
      <c r="K59" s="51"/>
      <c r="L59" s="52"/>
      <c r="M59" s="52"/>
      <c r="N59" s="52"/>
    </row>
    <row r="60" spans="1:14" ht="46.8" outlineLevel="5" x14ac:dyDescent="0.3">
      <c r="A60" s="14" t="s">
        <v>23</v>
      </c>
      <c r="B60" s="6" t="s">
        <v>5</v>
      </c>
      <c r="C60" s="55" t="s">
        <v>160</v>
      </c>
      <c r="D60" s="55" t="s">
        <v>165</v>
      </c>
      <c r="E60" s="55" t="s">
        <v>18</v>
      </c>
      <c r="F60" s="7">
        <f t="shared" si="11"/>
        <v>0.2</v>
      </c>
      <c r="G60" s="53">
        <v>164</v>
      </c>
      <c r="H60" s="7">
        <f t="shared" si="12"/>
        <v>0</v>
      </c>
      <c r="I60" s="53">
        <v>0</v>
      </c>
      <c r="J60" s="54">
        <f t="shared" si="2"/>
        <v>0</v>
      </c>
      <c r="K60" s="51"/>
      <c r="L60" s="52"/>
      <c r="M60" s="52"/>
      <c r="N60" s="52"/>
    </row>
    <row r="61" spans="1:14" outlineLevel="1" x14ac:dyDescent="0.3">
      <c r="A61" s="14" t="s">
        <v>53</v>
      </c>
      <c r="B61" s="6" t="s">
        <v>5</v>
      </c>
      <c r="C61" s="6" t="s">
        <v>54</v>
      </c>
      <c r="D61" s="6" t="s">
        <v>7</v>
      </c>
      <c r="E61" s="6" t="s">
        <v>8</v>
      </c>
      <c r="F61" s="7">
        <f t="shared" si="0"/>
        <v>7172.6775100000004</v>
      </c>
      <c r="G61" s="53">
        <f>G62+G72</f>
        <v>7172677.5100000007</v>
      </c>
      <c r="H61" s="54">
        <f t="shared" si="1"/>
        <v>6527.75659</v>
      </c>
      <c r="I61" s="53">
        <f t="shared" ref="I61" si="13">I62+I72</f>
        <v>6527756.5899999999</v>
      </c>
      <c r="J61" s="54">
        <f t="shared" si="2"/>
        <v>91.008644692294268</v>
      </c>
      <c r="K61" s="51"/>
      <c r="L61" s="52"/>
      <c r="M61" s="52"/>
      <c r="N61" s="52"/>
    </row>
    <row r="62" spans="1:14" hidden="1" outlineLevel="2" x14ac:dyDescent="0.3">
      <c r="A62" s="14" t="s">
        <v>55</v>
      </c>
      <c r="B62" s="6" t="s">
        <v>5</v>
      </c>
      <c r="C62" s="6" t="s">
        <v>56</v>
      </c>
      <c r="D62" s="6" t="s">
        <v>7</v>
      </c>
      <c r="E62" s="6" t="s">
        <v>8</v>
      </c>
      <c r="F62" s="7">
        <f t="shared" si="0"/>
        <v>0</v>
      </c>
      <c r="G62" s="53">
        <f>G63</f>
        <v>0</v>
      </c>
      <c r="H62" s="54">
        <f t="shared" si="1"/>
        <v>0</v>
      </c>
      <c r="I62" s="53">
        <f t="shared" ref="I62:I64" si="14">I63</f>
        <v>0</v>
      </c>
      <c r="J62" s="54" t="e">
        <f t="shared" si="2"/>
        <v>#DIV/0!</v>
      </c>
      <c r="K62" s="51"/>
      <c r="L62" s="52"/>
      <c r="M62" s="52"/>
      <c r="N62" s="52"/>
    </row>
    <row r="63" spans="1:14" ht="62.4" hidden="1" outlineLevel="3" x14ac:dyDescent="0.3">
      <c r="A63" s="14" t="s">
        <v>57</v>
      </c>
      <c r="B63" s="6" t="s">
        <v>5</v>
      </c>
      <c r="C63" s="6" t="s">
        <v>56</v>
      </c>
      <c r="D63" s="6" t="s">
        <v>58</v>
      </c>
      <c r="E63" s="6" t="s">
        <v>8</v>
      </c>
      <c r="F63" s="7">
        <f t="shared" si="0"/>
        <v>0</v>
      </c>
      <c r="G63" s="53">
        <f>G64</f>
        <v>0</v>
      </c>
      <c r="H63" s="54">
        <f t="shared" si="1"/>
        <v>0</v>
      </c>
      <c r="I63" s="53">
        <f t="shared" si="14"/>
        <v>0</v>
      </c>
      <c r="J63" s="54" t="e">
        <f t="shared" si="2"/>
        <v>#DIV/0!</v>
      </c>
      <c r="K63" s="51"/>
      <c r="L63" s="52"/>
      <c r="M63" s="52"/>
      <c r="N63" s="52"/>
    </row>
    <row r="64" spans="1:14" ht="62.4" hidden="1" outlineLevel="4" x14ac:dyDescent="0.3">
      <c r="A64" s="14" t="s">
        <v>59</v>
      </c>
      <c r="B64" s="6" t="s">
        <v>5</v>
      </c>
      <c r="C64" s="6" t="s">
        <v>56</v>
      </c>
      <c r="D64" s="6" t="s">
        <v>60</v>
      </c>
      <c r="E64" s="6" t="s">
        <v>8</v>
      </c>
      <c r="F64" s="7">
        <f t="shared" si="0"/>
        <v>0</v>
      </c>
      <c r="G64" s="53">
        <f>G65</f>
        <v>0</v>
      </c>
      <c r="H64" s="54">
        <f t="shared" si="1"/>
        <v>0</v>
      </c>
      <c r="I64" s="53">
        <f t="shared" si="14"/>
        <v>0</v>
      </c>
      <c r="J64" s="54" t="e">
        <f t="shared" si="2"/>
        <v>#DIV/0!</v>
      </c>
      <c r="K64" s="51"/>
      <c r="L64" s="52"/>
      <c r="M64" s="52"/>
      <c r="N64" s="52"/>
    </row>
    <row r="65" spans="1:14" ht="46.8" hidden="1" outlineLevel="5" x14ac:dyDescent="0.3">
      <c r="A65" s="14" t="s">
        <v>23</v>
      </c>
      <c r="B65" s="6" t="s">
        <v>5</v>
      </c>
      <c r="C65" s="6" t="s">
        <v>56</v>
      </c>
      <c r="D65" s="6" t="s">
        <v>60</v>
      </c>
      <c r="E65" s="6" t="s">
        <v>24</v>
      </c>
      <c r="F65" s="7">
        <f t="shared" si="0"/>
        <v>0</v>
      </c>
      <c r="G65" s="53">
        <v>0</v>
      </c>
      <c r="H65" s="54">
        <f t="shared" si="1"/>
        <v>0</v>
      </c>
      <c r="I65" s="53">
        <v>0</v>
      </c>
      <c r="J65" s="54" t="e">
        <f t="shared" si="2"/>
        <v>#DIV/0!</v>
      </c>
      <c r="K65" s="51"/>
      <c r="L65" s="52"/>
      <c r="M65" s="52"/>
      <c r="N65" s="52"/>
    </row>
    <row r="66" spans="1:14" ht="62.4" hidden="1" outlineLevel="4" x14ac:dyDescent="0.3">
      <c r="A66" s="14" t="s">
        <v>59</v>
      </c>
      <c r="B66" s="6" t="s">
        <v>5</v>
      </c>
      <c r="C66" s="6" t="s">
        <v>56</v>
      </c>
      <c r="D66" s="6" t="s">
        <v>60</v>
      </c>
      <c r="E66" s="6" t="s">
        <v>8</v>
      </c>
      <c r="F66" s="7">
        <f t="shared" si="0"/>
        <v>0</v>
      </c>
      <c r="G66" s="53">
        <v>0</v>
      </c>
      <c r="H66" s="54">
        <f t="shared" si="1"/>
        <v>0</v>
      </c>
      <c r="I66" s="53">
        <v>0</v>
      </c>
      <c r="J66" s="54" t="e">
        <f t="shared" si="2"/>
        <v>#DIV/0!</v>
      </c>
      <c r="K66" s="51"/>
      <c r="L66" s="52"/>
      <c r="M66" s="52"/>
      <c r="N66" s="52"/>
    </row>
    <row r="67" spans="1:14" ht="46.8" hidden="1" outlineLevel="5" x14ac:dyDescent="0.3">
      <c r="A67" s="14" t="s">
        <v>23</v>
      </c>
      <c r="B67" s="6" t="s">
        <v>5</v>
      </c>
      <c r="C67" s="6" t="s">
        <v>56</v>
      </c>
      <c r="D67" s="6" t="s">
        <v>60</v>
      </c>
      <c r="E67" s="6" t="s">
        <v>24</v>
      </c>
      <c r="F67" s="7">
        <f t="shared" si="0"/>
        <v>0</v>
      </c>
      <c r="G67" s="53">
        <v>0</v>
      </c>
      <c r="H67" s="54">
        <f t="shared" si="1"/>
        <v>0</v>
      </c>
      <c r="I67" s="53">
        <v>0</v>
      </c>
      <c r="J67" s="54" t="e">
        <f t="shared" si="2"/>
        <v>#DIV/0!</v>
      </c>
      <c r="K67" s="51"/>
      <c r="L67" s="52"/>
      <c r="M67" s="52"/>
      <c r="N67" s="52"/>
    </row>
    <row r="68" spans="1:14" ht="31.2" hidden="1" outlineLevel="4" x14ac:dyDescent="0.3">
      <c r="A68" s="14" t="s">
        <v>61</v>
      </c>
      <c r="B68" s="6" t="s">
        <v>5</v>
      </c>
      <c r="C68" s="6" t="s">
        <v>56</v>
      </c>
      <c r="D68" s="6" t="s">
        <v>62</v>
      </c>
      <c r="E68" s="6" t="s">
        <v>8</v>
      </c>
      <c r="F68" s="7">
        <f t="shared" si="0"/>
        <v>0</v>
      </c>
      <c r="G68" s="53">
        <v>0</v>
      </c>
      <c r="H68" s="54">
        <f t="shared" si="1"/>
        <v>0</v>
      </c>
      <c r="I68" s="53">
        <v>0</v>
      </c>
      <c r="J68" s="54" t="e">
        <f t="shared" si="2"/>
        <v>#DIV/0!</v>
      </c>
      <c r="K68" s="51"/>
      <c r="L68" s="52"/>
      <c r="M68" s="52"/>
      <c r="N68" s="52"/>
    </row>
    <row r="69" spans="1:14" ht="46.8" hidden="1" outlineLevel="5" x14ac:dyDescent="0.3">
      <c r="A69" s="14" t="s">
        <v>23</v>
      </c>
      <c r="B69" s="6" t="s">
        <v>5</v>
      </c>
      <c r="C69" s="6" t="s">
        <v>56</v>
      </c>
      <c r="D69" s="6" t="s">
        <v>62</v>
      </c>
      <c r="E69" s="6" t="s">
        <v>24</v>
      </c>
      <c r="F69" s="7">
        <f t="shared" si="0"/>
        <v>0</v>
      </c>
      <c r="G69" s="53">
        <v>0</v>
      </c>
      <c r="H69" s="54">
        <f t="shared" si="1"/>
        <v>0</v>
      </c>
      <c r="I69" s="53">
        <v>0</v>
      </c>
      <c r="J69" s="54" t="e">
        <f t="shared" si="2"/>
        <v>#DIV/0!</v>
      </c>
      <c r="K69" s="51"/>
      <c r="L69" s="52"/>
      <c r="M69" s="52"/>
      <c r="N69" s="52"/>
    </row>
    <row r="70" spans="1:14" ht="31.2" hidden="1" outlineLevel="4" x14ac:dyDescent="0.3">
      <c r="A70" s="14" t="s">
        <v>63</v>
      </c>
      <c r="B70" s="6" t="s">
        <v>5</v>
      </c>
      <c r="C70" s="6" t="s">
        <v>56</v>
      </c>
      <c r="D70" s="6" t="s">
        <v>64</v>
      </c>
      <c r="E70" s="6" t="s">
        <v>8</v>
      </c>
      <c r="F70" s="7">
        <f t="shared" si="0"/>
        <v>0</v>
      </c>
      <c r="G70" s="53">
        <v>0</v>
      </c>
      <c r="H70" s="54">
        <f t="shared" si="1"/>
        <v>0</v>
      </c>
      <c r="I70" s="53">
        <v>0</v>
      </c>
      <c r="J70" s="54" t="e">
        <f t="shared" si="2"/>
        <v>#DIV/0!</v>
      </c>
      <c r="K70" s="51"/>
      <c r="L70" s="52"/>
      <c r="M70" s="52"/>
      <c r="N70" s="52"/>
    </row>
    <row r="71" spans="1:14" ht="46.8" hidden="1" outlineLevel="5" x14ac:dyDescent="0.3">
      <c r="A71" s="14" t="s">
        <v>23</v>
      </c>
      <c r="B71" s="6" t="s">
        <v>5</v>
      </c>
      <c r="C71" s="6" t="s">
        <v>56</v>
      </c>
      <c r="D71" s="6" t="s">
        <v>64</v>
      </c>
      <c r="E71" s="6" t="s">
        <v>24</v>
      </c>
      <c r="F71" s="7">
        <f t="shared" si="0"/>
        <v>0</v>
      </c>
      <c r="G71" s="53">
        <v>0</v>
      </c>
      <c r="H71" s="54">
        <f t="shared" si="1"/>
        <v>0</v>
      </c>
      <c r="I71" s="53">
        <v>0</v>
      </c>
      <c r="J71" s="54" t="e">
        <f t="shared" si="2"/>
        <v>#DIV/0!</v>
      </c>
      <c r="K71" s="51"/>
      <c r="L71" s="52"/>
      <c r="M71" s="52"/>
      <c r="N71" s="52"/>
    </row>
    <row r="72" spans="1:14" outlineLevel="2" collapsed="1" x14ac:dyDescent="0.3">
      <c r="A72" s="14" t="s">
        <v>65</v>
      </c>
      <c r="B72" s="6" t="s">
        <v>5</v>
      </c>
      <c r="C72" s="6" t="s">
        <v>66</v>
      </c>
      <c r="D72" s="6" t="s">
        <v>7</v>
      </c>
      <c r="E72" s="6" t="s">
        <v>8</v>
      </c>
      <c r="F72" s="7">
        <f t="shared" si="0"/>
        <v>7172.6775100000004</v>
      </c>
      <c r="G72" s="53">
        <f>G73</f>
        <v>7172677.5100000007</v>
      </c>
      <c r="H72" s="54">
        <f t="shared" si="1"/>
        <v>6527.75659</v>
      </c>
      <c r="I72" s="53">
        <f t="shared" ref="I72" si="15">I73</f>
        <v>6527756.5899999999</v>
      </c>
      <c r="J72" s="54">
        <f t="shared" si="2"/>
        <v>91.008644692294268</v>
      </c>
      <c r="K72" s="51"/>
      <c r="L72" s="52"/>
      <c r="M72" s="52"/>
      <c r="N72" s="52"/>
    </row>
    <row r="73" spans="1:14" ht="78" outlineLevel="3" x14ac:dyDescent="0.3">
      <c r="A73" s="14" t="s">
        <v>180</v>
      </c>
      <c r="B73" s="6" t="s">
        <v>5</v>
      </c>
      <c r="C73" s="6" t="s">
        <v>66</v>
      </c>
      <c r="D73" s="6" t="s">
        <v>67</v>
      </c>
      <c r="E73" s="6" t="s">
        <v>8</v>
      </c>
      <c r="F73" s="7">
        <f t="shared" si="0"/>
        <v>7172.6775100000004</v>
      </c>
      <c r="G73" s="53">
        <f>G74+G78+G80+G84+G82</f>
        <v>7172677.5100000007</v>
      </c>
      <c r="H73" s="54">
        <f t="shared" si="1"/>
        <v>6527.75659</v>
      </c>
      <c r="I73" s="53">
        <f>I74+I78+I80+I84+I82</f>
        <v>6527756.5899999999</v>
      </c>
      <c r="J73" s="54">
        <f t="shared" si="2"/>
        <v>91.008644692294268</v>
      </c>
      <c r="K73" s="51"/>
      <c r="L73" s="52"/>
      <c r="M73" s="52"/>
      <c r="N73" s="52"/>
    </row>
    <row r="74" spans="1:14" ht="31.2" outlineLevel="4" x14ac:dyDescent="0.3">
      <c r="A74" s="14" t="s">
        <v>68</v>
      </c>
      <c r="B74" s="6" t="s">
        <v>5</v>
      </c>
      <c r="C74" s="6" t="s">
        <v>66</v>
      </c>
      <c r="D74" s="6" t="s">
        <v>69</v>
      </c>
      <c r="E74" s="6" t="s">
        <v>8</v>
      </c>
      <c r="F74" s="7">
        <f t="shared" si="0"/>
        <v>1937.1888200000001</v>
      </c>
      <c r="G74" s="53">
        <f>G75+G76</f>
        <v>1937188.82</v>
      </c>
      <c r="H74" s="54">
        <f t="shared" si="1"/>
        <v>1343.0607600000001</v>
      </c>
      <c r="I74" s="53">
        <f>I75+I76</f>
        <v>1343060.76</v>
      </c>
      <c r="J74" s="54">
        <f t="shared" si="2"/>
        <v>69.330400120727518</v>
      </c>
      <c r="K74" s="51"/>
      <c r="L74" s="52"/>
      <c r="M74" s="52"/>
      <c r="N74" s="52"/>
    </row>
    <row r="75" spans="1:14" ht="46.8" outlineLevel="5" x14ac:dyDescent="0.3">
      <c r="A75" s="14" t="s">
        <v>23</v>
      </c>
      <c r="B75" s="6" t="s">
        <v>5</v>
      </c>
      <c r="C75" s="6" t="s">
        <v>66</v>
      </c>
      <c r="D75" s="6">
        <v>1100004110</v>
      </c>
      <c r="E75" s="6" t="s">
        <v>24</v>
      </c>
      <c r="F75" s="7">
        <f t="shared" si="0"/>
        <v>1843.7723700000001</v>
      </c>
      <c r="G75" s="53">
        <v>1843772.37</v>
      </c>
      <c r="H75" s="54">
        <f t="shared" si="1"/>
        <v>1343.0607600000001</v>
      </c>
      <c r="I75" s="53">
        <v>1343060.76</v>
      </c>
      <c r="J75" s="54">
        <f t="shared" si="2"/>
        <v>72.843089627164773</v>
      </c>
      <c r="K75" s="51"/>
      <c r="L75" s="52"/>
      <c r="M75" s="52"/>
      <c r="N75" s="52"/>
    </row>
    <row r="76" spans="1:14" outlineLevel="5" x14ac:dyDescent="0.3">
      <c r="A76" s="14" t="s">
        <v>150</v>
      </c>
      <c r="B76" s="6">
        <v>981</v>
      </c>
      <c r="C76" s="55" t="s">
        <v>66</v>
      </c>
      <c r="D76" s="6">
        <v>1100004110</v>
      </c>
      <c r="E76" s="6">
        <v>800</v>
      </c>
      <c r="F76" s="7">
        <f t="shared" si="0"/>
        <v>93.416449999999998</v>
      </c>
      <c r="G76" s="53">
        <f>G77</f>
        <v>93416.45</v>
      </c>
      <c r="H76" s="54">
        <f t="shared" si="1"/>
        <v>0</v>
      </c>
      <c r="I76" s="53">
        <f>I77</f>
        <v>0</v>
      </c>
      <c r="J76" s="54"/>
      <c r="K76" s="51"/>
      <c r="L76" s="52"/>
      <c r="M76" s="52"/>
      <c r="N76" s="52"/>
    </row>
    <row r="77" spans="1:14" outlineLevel="5" x14ac:dyDescent="0.3">
      <c r="A77" s="69" t="s">
        <v>151</v>
      </c>
      <c r="B77" s="6">
        <v>981</v>
      </c>
      <c r="C77" s="55" t="s">
        <v>66</v>
      </c>
      <c r="D77" s="6">
        <v>1100004110</v>
      </c>
      <c r="E77" s="6">
        <v>830</v>
      </c>
      <c r="F77" s="7">
        <f t="shared" si="0"/>
        <v>93.416449999999998</v>
      </c>
      <c r="G77" s="53">
        <v>93416.45</v>
      </c>
      <c r="H77" s="54">
        <f t="shared" si="1"/>
        <v>0</v>
      </c>
      <c r="I77" s="53">
        <v>0</v>
      </c>
      <c r="J77" s="54"/>
      <c r="K77" s="51"/>
      <c r="L77" s="52"/>
      <c r="M77" s="52"/>
      <c r="N77" s="52"/>
    </row>
    <row r="78" spans="1:14" ht="46.8" hidden="1" outlineLevel="4" x14ac:dyDescent="0.3">
      <c r="A78" s="14" t="s">
        <v>129</v>
      </c>
      <c r="B78" s="6" t="s">
        <v>5</v>
      </c>
      <c r="C78" s="6" t="s">
        <v>66</v>
      </c>
      <c r="D78" s="6">
        <f>D79</f>
        <v>1100015175</v>
      </c>
      <c r="E78" s="6" t="s">
        <v>8</v>
      </c>
      <c r="F78" s="7">
        <f t="shared" si="0"/>
        <v>0</v>
      </c>
      <c r="G78" s="53">
        <f>G79</f>
        <v>0</v>
      </c>
      <c r="H78" s="54">
        <f t="shared" si="1"/>
        <v>0</v>
      </c>
      <c r="I78" s="53">
        <f>I79</f>
        <v>0</v>
      </c>
      <c r="J78" s="54" t="e">
        <f t="shared" si="2"/>
        <v>#DIV/0!</v>
      </c>
      <c r="K78" s="51"/>
      <c r="L78" s="52"/>
      <c r="M78" s="52"/>
      <c r="N78" s="52"/>
    </row>
    <row r="79" spans="1:14" ht="46.8" hidden="1" outlineLevel="5" x14ac:dyDescent="0.3">
      <c r="A79" s="14" t="s">
        <v>23</v>
      </c>
      <c r="B79" s="6" t="s">
        <v>5</v>
      </c>
      <c r="C79" s="6" t="s">
        <v>66</v>
      </c>
      <c r="D79" s="6">
        <v>1100015175</v>
      </c>
      <c r="E79" s="6" t="s">
        <v>24</v>
      </c>
      <c r="F79" s="7">
        <f t="shared" si="0"/>
        <v>0</v>
      </c>
      <c r="G79" s="53">
        <v>0</v>
      </c>
      <c r="H79" s="54">
        <f t="shared" si="1"/>
        <v>0</v>
      </c>
      <c r="I79" s="53">
        <v>0</v>
      </c>
      <c r="J79" s="54" t="e">
        <f t="shared" si="2"/>
        <v>#DIV/0!</v>
      </c>
      <c r="K79" s="51"/>
      <c r="L79" s="52"/>
      <c r="M79" s="52"/>
      <c r="N79" s="52"/>
    </row>
    <row r="80" spans="1:14" ht="46.8" outlineLevel="4" collapsed="1" x14ac:dyDescent="0.3">
      <c r="A80" s="14" t="s">
        <v>70</v>
      </c>
      <c r="B80" s="6" t="s">
        <v>5</v>
      </c>
      <c r="C80" s="6" t="s">
        <v>66</v>
      </c>
      <c r="D80" s="6">
        <v>1100015550</v>
      </c>
      <c r="E80" s="6" t="s">
        <v>8</v>
      </c>
      <c r="F80" s="7">
        <f t="shared" si="0"/>
        <v>5230</v>
      </c>
      <c r="G80" s="53">
        <f>G81</f>
        <v>5230000</v>
      </c>
      <c r="H80" s="54">
        <f t="shared" si="1"/>
        <v>5179.5110000000004</v>
      </c>
      <c r="I80" s="53">
        <f t="shared" ref="I80" si="16">I81</f>
        <v>5179511</v>
      </c>
      <c r="J80" s="54">
        <f t="shared" si="2"/>
        <v>99.034627151051637</v>
      </c>
      <c r="K80" s="51"/>
      <c r="L80" s="52"/>
      <c r="M80" s="52"/>
      <c r="N80" s="52"/>
    </row>
    <row r="81" spans="1:14" ht="46.8" outlineLevel="5" x14ac:dyDescent="0.3">
      <c r="A81" s="14" t="s">
        <v>23</v>
      </c>
      <c r="B81" s="6" t="s">
        <v>5</v>
      </c>
      <c r="C81" s="6" t="s">
        <v>66</v>
      </c>
      <c r="D81" s="6">
        <f>D80</f>
        <v>1100015550</v>
      </c>
      <c r="E81" s="6" t="s">
        <v>24</v>
      </c>
      <c r="F81" s="7">
        <f t="shared" si="0"/>
        <v>5230</v>
      </c>
      <c r="G81" s="53">
        <v>5230000</v>
      </c>
      <c r="H81" s="54">
        <f t="shared" si="1"/>
        <v>5179.5110000000004</v>
      </c>
      <c r="I81" s="53">
        <v>5179511</v>
      </c>
      <c r="J81" s="54">
        <f t="shared" si="2"/>
        <v>99.034627151051637</v>
      </c>
      <c r="K81" s="51"/>
      <c r="L81" s="52"/>
      <c r="M81" s="52"/>
      <c r="N81" s="52"/>
    </row>
    <row r="82" spans="1:14" ht="46.8" hidden="1" outlineLevel="5" x14ac:dyDescent="0.3">
      <c r="A82" s="14" t="s">
        <v>130</v>
      </c>
      <c r="B82" s="57">
        <v>981</v>
      </c>
      <c r="C82" s="55" t="s">
        <v>66</v>
      </c>
      <c r="D82" s="6" t="s">
        <v>145</v>
      </c>
      <c r="E82" s="55" t="s">
        <v>8</v>
      </c>
      <c r="F82" s="58">
        <f>F83</f>
        <v>0</v>
      </c>
      <c r="G82" s="59">
        <f>G83</f>
        <v>0</v>
      </c>
      <c r="H82" s="54">
        <f t="shared" si="1"/>
        <v>0</v>
      </c>
      <c r="I82" s="53">
        <f t="shared" ref="I82" si="17">I83</f>
        <v>0</v>
      </c>
      <c r="J82" s="54" t="e">
        <f t="shared" si="2"/>
        <v>#DIV/0!</v>
      </c>
      <c r="K82" s="51"/>
      <c r="L82" s="52"/>
      <c r="M82" s="52"/>
      <c r="N82" s="52"/>
    </row>
    <row r="83" spans="1:14" ht="46.8" hidden="1" outlineLevel="5" x14ac:dyDescent="0.3">
      <c r="A83" s="14" t="s">
        <v>23</v>
      </c>
      <c r="B83" s="57">
        <v>981</v>
      </c>
      <c r="C83" s="55" t="s">
        <v>66</v>
      </c>
      <c r="D83" s="6" t="str">
        <f>D82</f>
        <v>11000S5175</v>
      </c>
      <c r="E83" s="55" t="s">
        <v>24</v>
      </c>
      <c r="F83" s="58">
        <f>G83/1000</f>
        <v>0</v>
      </c>
      <c r="G83" s="59">
        <v>0</v>
      </c>
      <c r="H83" s="54">
        <f t="shared" si="1"/>
        <v>0</v>
      </c>
      <c r="I83" s="53">
        <v>0</v>
      </c>
      <c r="J83" s="54" t="e">
        <f t="shared" si="2"/>
        <v>#DIV/0!</v>
      </c>
      <c r="K83" s="51"/>
      <c r="L83" s="52"/>
      <c r="M83" s="52"/>
      <c r="N83" s="52"/>
    </row>
    <row r="84" spans="1:14" ht="46.8" outlineLevel="4" collapsed="1" x14ac:dyDescent="0.3">
      <c r="A84" s="14" t="s">
        <v>168</v>
      </c>
      <c r="B84" s="6" t="s">
        <v>5</v>
      </c>
      <c r="C84" s="6" t="s">
        <v>66</v>
      </c>
      <c r="D84" s="6" t="s">
        <v>146</v>
      </c>
      <c r="E84" s="6" t="s">
        <v>8</v>
      </c>
      <c r="F84" s="7">
        <f t="shared" si="0"/>
        <v>5.4886899999999992</v>
      </c>
      <c r="G84" s="53">
        <f>G85</f>
        <v>5488.69</v>
      </c>
      <c r="H84" s="54">
        <f t="shared" si="1"/>
        <v>5.1848299999999998</v>
      </c>
      <c r="I84" s="53">
        <f>I85</f>
        <v>5184.83</v>
      </c>
      <c r="J84" s="54">
        <f t="shared" si="2"/>
        <v>94.46388846883319</v>
      </c>
      <c r="K84" s="51"/>
      <c r="L84" s="52"/>
      <c r="M84" s="52"/>
      <c r="N84" s="52"/>
    </row>
    <row r="85" spans="1:14" ht="46.8" outlineLevel="5" x14ac:dyDescent="0.3">
      <c r="A85" s="14" t="s">
        <v>23</v>
      </c>
      <c r="B85" s="6" t="s">
        <v>5</v>
      </c>
      <c r="C85" s="6" t="s">
        <v>66</v>
      </c>
      <c r="D85" s="6" t="str">
        <f>D84</f>
        <v>11000S5550</v>
      </c>
      <c r="E85" s="6" t="s">
        <v>24</v>
      </c>
      <c r="F85" s="7">
        <f t="shared" si="0"/>
        <v>5.4886899999999992</v>
      </c>
      <c r="G85" s="53">
        <v>5488.69</v>
      </c>
      <c r="H85" s="54">
        <f t="shared" si="1"/>
        <v>5.1848299999999998</v>
      </c>
      <c r="I85" s="53">
        <v>5184.83</v>
      </c>
      <c r="J85" s="54">
        <f t="shared" si="2"/>
        <v>94.46388846883319</v>
      </c>
      <c r="K85" s="51"/>
      <c r="L85" s="52"/>
      <c r="M85" s="52"/>
      <c r="N85" s="52"/>
    </row>
    <row r="86" spans="1:14" outlineLevel="1" x14ac:dyDescent="0.3">
      <c r="A86" s="14" t="s">
        <v>71</v>
      </c>
      <c r="B86" s="6" t="s">
        <v>5</v>
      </c>
      <c r="C86" s="6" t="s">
        <v>72</v>
      </c>
      <c r="D86" s="6" t="s">
        <v>7</v>
      </c>
      <c r="E86" s="6" t="s">
        <v>8</v>
      </c>
      <c r="F86" s="7">
        <f t="shared" si="0"/>
        <v>1800.4291800000001</v>
      </c>
      <c r="G86" s="53">
        <f>G87+G91+G99</f>
        <v>1800429.1800000002</v>
      </c>
      <c r="H86" s="54">
        <f t="shared" si="1"/>
        <v>762.85808000000009</v>
      </c>
      <c r="I86" s="53">
        <f>I87+I91+I99</f>
        <v>762858.08000000007</v>
      </c>
      <c r="J86" s="54">
        <f t="shared" si="2"/>
        <v>42.370901809089766</v>
      </c>
      <c r="K86" s="51"/>
      <c r="L86" s="52"/>
      <c r="M86" s="52"/>
      <c r="N86" s="52"/>
    </row>
    <row r="87" spans="1:14" outlineLevel="2" x14ac:dyDescent="0.3">
      <c r="A87" s="14" t="s">
        <v>73</v>
      </c>
      <c r="B87" s="6" t="s">
        <v>5</v>
      </c>
      <c r="C87" s="6" t="s">
        <v>74</v>
      </c>
      <c r="D87" s="6" t="s">
        <v>7</v>
      </c>
      <c r="E87" s="6" t="s">
        <v>8</v>
      </c>
      <c r="F87" s="7">
        <f t="shared" si="0"/>
        <v>322.66384000000005</v>
      </c>
      <c r="G87" s="53">
        <f>G88</f>
        <v>322663.84000000003</v>
      </c>
      <c r="H87" s="54">
        <f t="shared" si="1"/>
        <v>140.44223000000002</v>
      </c>
      <c r="I87" s="53">
        <f t="shared" ref="I87:I89" si="18">I88</f>
        <v>140442.23000000001</v>
      </c>
      <c r="J87" s="54">
        <f t="shared" si="2"/>
        <v>43.525865805105404</v>
      </c>
      <c r="K87" s="51"/>
      <c r="L87" s="52"/>
      <c r="M87" s="52"/>
      <c r="N87" s="52"/>
    </row>
    <row r="88" spans="1:14" ht="62.4" outlineLevel="3" x14ac:dyDescent="0.3">
      <c r="A88" s="14" t="s">
        <v>181</v>
      </c>
      <c r="B88" s="6" t="s">
        <v>5</v>
      </c>
      <c r="C88" s="6" t="s">
        <v>74</v>
      </c>
      <c r="D88" s="6" t="s">
        <v>75</v>
      </c>
      <c r="E88" s="6" t="s">
        <v>8</v>
      </c>
      <c r="F88" s="7">
        <f t="shared" si="0"/>
        <v>322.66384000000005</v>
      </c>
      <c r="G88" s="53">
        <f>G89</f>
        <v>322663.84000000003</v>
      </c>
      <c r="H88" s="54">
        <f t="shared" si="1"/>
        <v>140.44223000000002</v>
      </c>
      <c r="I88" s="53">
        <f t="shared" si="18"/>
        <v>140442.23000000001</v>
      </c>
      <c r="J88" s="54">
        <f t="shared" si="2"/>
        <v>43.525865805105404</v>
      </c>
      <c r="K88" s="51"/>
      <c r="L88" s="52"/>
      <c r="M88" s="52"/>
      <c r="N88" s="52"/>
    </row>
    <row r="89" spans="1:14" outlineLevel="4" x14ac:dyDescent="0.3">
      <c r="A89" s="14" t="s">
        <v>76</v>
      </c>
      <c r="B89" s="6" t="s">
        <v>5</v>
      </c>
      <c r="C89" s="6" t="s">
        <v>74</v>
      </c>
      <c r="D89" s="6" t="s">
        <v>77</v>
      </c>
      <c r="E89" s="6" t="s">
        <v>8</v>
      </c>
      <c r="F89" s="7">
        <f t="shared" si="0"/>
        <v>322.66384000000005</v>
      </c>
      <c r="G89" s="53">
        <f>G90</f>
        <v>322663.84000000003</v>
      </c>
      <c r="H89" s="54">
        <f t="shared" ref="H89:H146" si="19">I89/1000</f>
        <v>140.44223000000002</v>
      </c>
      <c r="I89" s="53">
        <f t="shared" si="18"/>
        <v>140442.23000000001</v>
      </c>
      <c r="J89" s="54">
        <f t="shared" ref="J89:J146" si="20">H89/F89*100</f>
        <v>43.525865805105404</v>
      </c>
      <c r="K89" s="51"/>
      <c r="L89" s="52"/>
      <c r="M89" s="52"/>
      <c r="N89" s="52"/>
    </row>
    <row r="90" spans="1:14" ht="46.8" outlineLevel="5" x14ac:dyDescent="0.3">
      <c r="A90" s="14" t="s">
        <v>23</v>
      </c>
      <c r="B90" s="6" t="s">
        <v>5</v>
      </c>
      <c r="C90" s="6" t="s">
        <v>74</v>
      </c>
      <c r="D90" s="6" t="s">
        <v>77</v>
      </c>
      <c r="E90" s="6" t="s">
        <v>24</v>
      </c>
      <c r="F90" s="7">
        <f t="shared" si="0"/>
        <v>322.66384000000005</v>
      </c>
      <c r="G90" s="53">
        <v>322663.84000000003</v>
      </c>
      <c r="H90" s="54">
        <f t="shared" si="19"/>
        <v>140.44223000000002</v>
      </c>
      <c r="I90" s="53">
        <v>140442.23000000001</v>
      </c>
      <c r="J90" s="54">
        <f t="shared" si="20"/>
        <v>43.525865805105404</v>
      </c>
      <c r="K90" s="51"/>
      <c r="L90" s="52"/>
      <c r="M90" s="52"/>
      <c r="N90" s="52"/>
    </row>
    <row r="91" spans="1:14" outlineLevel="2" x14ac:dyDescent="0.3">
      <c r="A91" s="14" t="s">
        <v>188</v>
      </c>
      <c r="B91" s="6" t="s">
        <v>5</v>
      </c>
      <c r="C91" s="6" t="s">
        <v>79</v>
      </c>
      <c r="D91" s="6" t="s">
        <v>7</v>
      </c>
      <c r="E91" s="6" t="s">
        <v>8</v>
      </c>
      <c r="F91" s="7">
        <f t="shared" ref="F91:F147" si="21">G91/1000</f>
        <v>310.14999999999998</v>
      </c>
      <c r="G91" s="53">
        <f>G92</f>
        <v>310150</v>
      </c>
      <c r="H91" s="54">
        <f t="shared" si="19"/>
        <v>26.5</v>
      </c>
      <c r="I91" s="53">
        <f t="shared" ref="I91:I95" si="22">I92</f>
        <v>26500</v>
      </c>
      <c r="J91" s="54">
        <f t="shared" si="20"/>
        <v>8.544252780912462</v>
      </c>
      <c r="K91" s="51"/>
      <c r="L91" s="52"/>
      <c r="M91" s="52"/>
      <c r="N91" s="52"/>
    </row>
    <row r="92" spans="1:14" ht="62.4" outlineLevel="3" x14ac:dyDescent="0.3">
      <c r="A92" s="14" t="str">
        <f>A88</f>
        <v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v>
      </c>
      <c r="B92" s="6" t="s">
        <v>5</v>
      </c>
      <c r="C92" s="6" t="s">
        <v>79</v>
      </c>
      <c r="D92" s="6" t="s">
        <v>75</v>
      </c>
      <c r="E92" s="6" t="s">
        <v>8</v>
      </c>
      <c r="F92" s="7">
        <f t="shared" si="21"/>
        <v>310.14999999999998</v>
      </c>
      <c r="G92" s="53">
        <f>G93+G95</f>
        <v>310150</v>
      </c>
      <c r="H92" s="54">
        <f t="shared" si="19"/>
        <v>26.5</v>
      </c>
      <c r="I92" s="53">
        <f>I93+I95</f>
        <v>26500</v>
      </c>
      <c r="J92" s="54">
        <f t="shared" si="20"/>
        <v>8.544252780912462</v>
      </c>
      <c r="K92" s="51"/>
      <c r="L92" s="52"/>
      <c r="M92" s="52"/>
      <c r="N92" s="52"/>
    </row>
    <row r="93" spans="1:14" ht="31.2" outlineLevel="4" x14ac:dyDescent="0.3">
      <c r="A93" s="14" t="s">
        <v>80</v>
      </c>
      <c r="B93" s="6" t="s">
        <v>5</v>
      </c>
      <c r="C93" s="6" t="s">
        <v>79</v>
      </c>
      <c r="D93" s="60" t="s">
        <v>81</v>
      </c>
      <c r="E93" s="6" t="s">
        <v>8</v>
      </c>
      <c r="F93" s="7">
        <f t="shared" si="21"/>
        <v>310.14999999999998</v>
      </c>
      <c r="G93" s="53">
        <f>G94</f>
        <v>310150</v>
      </c>
      <c r="H93" s="54">
        <f t="shared" si="19"/>
        <v>26.5</v>
      </c>
      <c r="I93" s="53">
        <f t="shared" si="22"/>
        <v>26500</v>
      </c>
      <c r="J93" s="54">
        <f t="shared" si="20"/>
        <v>8.544252780912462</v>
      </c>
      <c r="K93" s="51"/>
      <c r="L93" s="52"/>
      <c r="M93" s="52"/>
      <c r="N93" s="52"/>
    </row>
    <row r="94" spans="1:14" ht="46.8" outlineLevel="5" x14ac:dyDescent="0.3">
      <c r="A94" s="14" t="s">
        <v>23</v>
      </c>
      <c r="B94" s="61" t="s">
        <v>5</v>
      </c>
      <c r="C94" s="6" t="s">
        <v>79</v>
      </c>
      <c r="D94" s="60" t="s">
        <v>81</v>
      </c>
      <c r="E94" s="6" t="s">
        <v>24</v>
      </c>
      <c r="F94" s="7">
        <f t="shared" si="21"/>
        <v>310.14999999999998</v>
      </c>
      <c r="G94" s="53">
        <v>310150</v>
      </c>
      <c r="H94" s="54">
        <f t="shared" si="19"/>
        <v>26.5</v>
      </c>
      <c r="I94" s="53">
        <v>26500</v>
      </c>
      <c r="J94" s="54">
        <f t="shared" si="20"/>
        <v>8.544252780912462</v>
      </c>
      <c r="K94" s="51"/>
      <c r="L94" s="52"/>
      <c r="M94" s="52"/>
      <c r="N94" s="52"/>
    </row>
    <row r="95" spans="1:14" hidden="1" outlineLevel="5" x14ac:dyDescent="0.3">
      <c r="A95" s="56" t="s">
        <v>152</v>
      </c>
      <c r="B95" s="6" t="s">
        <v>5</v>
      </c>
      <c r="C95" s="6" t="s">
        <v>79</v>
      </c>
      <c r="D95" s="60" t="s">
        <v>153</v>
      </c>
      <c r="E95" s="6" t="s">
        <v>8</v>
      </c>
      <c r="F95" s="7">
        <f t="shared" ref="F95:F96" si="23">G95/1000</f>
        <v>0</v>
      </c>
      <c r="G95" s="53">
        <f>G96</f>
        <v>0</v>
      </c>
      <c r="H95" s="54">
        <f t="shared" ref="H95:H96" si="24">I95/1000</f>
        <v>0</v>
      </c>
      <c r="I95" s="53">
        <f t="shared" si="22"/>
        <v>0</v>
      </c>
      <c r="J95" s="54" t="e">
        <f t="shared" ref="J95:J96" si="25">H95/F95*100</f>
        <v>#DIV/0!</v>
      </c>
      <c r="K95" s="51"/>
      <c r="L95" s="52"/>
      <c r="M95" s="52"/>
      <c r="N95" s="52"/>
    </row>
    <row r="96" spans="1:14" ht="62.4" hidden="1" outlineLevel="5" x14ac:dyDescent="0.3">
      <c r="A96" s="56" t="s">
        <v>144</v>
      </c>
      <c r="B96" s="61" t="s">
        <v>5</v>
      </c>
      <c r="C96" s="6" t="s">
        <v>79</v>
      </c>
      <c r="D96" s="60" t="s">
        <v>153</v>
      </c>
      <c r="E96" s="6" t="s">
        <v>24</v>
      </c>
      <c r="F96" s="7">
        <f t="shared" si="23"/>
        <v>0</v>
      </c>
      <c r="G96" s="53">
        <v>0</v>
      </c>
      <c r="H96" s="54">
        <f t="shared" si="24"/>
        <v>0</v>
      </c>
      <c r="I96" s="53">
        <v>0</v>
      </c>
      <c r="J96" s="54" t="e">
        <f t="shared" si="25"/>
        <v>#DIV/0!</v>
      </c>
      <c r="K96" s="51"/>
      <c r="L96" s="52"/>
      <c r="M96" s="52"/>
      <c r="N96" s="52"/>
    </row>
    <row r="97" spans="1:14" ht="46.8" hidden="1" outlineLevel="5" x14ac:dyDescent="0.3">
      <c r="A97" s="62" t="s">
        <v>142</v>
      </c>
      <c r="B97" s="61" t="s">
        <v>5</v>
      </c>
      <c r="C97" s="6" t="s">
        <v>79</v>
      </c>
      <c r="D97" s="63" t="s">
        <v>143</v>
      </c>
      <c r="E97" s="6" t="s">
        <v>8</v>
      </c>
      <c r="F97" s="7">
        <f t="shared" si="21"/>
        <v>0</v>
      </c>
      <c r="G97" s="53">
        <f>G98</f>
        <v>0</v>
      </c>
      <c r="H97" s="54">
        <f>H98</f>
        <v>0</v>
      </c>
      <c r="I97" s="53">
        <v>0</v>
      </c>
      <c r="J97" s="54" t="e">
        <f t="shared" si="20"/>
        <v>#DIV/0!</v>
      </c>
      <c r="K97" s="51"/>
      <c r="L97" s="52"/>
      <c r="M97" s="52"/>
      <c r="N97" s="52"/>
    </row>
    <row r="98" spans="1:14" ht="62.4" hidden="1" outlineLevel="5" x14ac:dyDescent="0.3">
      <c r="A98" s="62" t="s">
        <v>144</v>
      </c>
      <c r="B98" s="61" t="s">
        <v>5</v>
      </c>
      <c r="C98" s="6" t="s">
        <v>79</v>
      </c>
      <c r="D98" s="63" t="s">
        <v>143</v>
      </c>
      <c r="E98" s="6" t="s">
        <v>24</v>
      </c>
      <c r="F98" s="7">
        <f t="shared" si="21"/>
        <v>0</v>
      </c>
      <c r="G98" s="53">
        <v>0</v>
      </c>
      <c r="H98" s="54">
        <v>0</v>
      </c>
      <c r="I98" s="53">
        <v>0</v>
      </c>
      <c r="J98" s="54" t="e">
        <f t="shared" si="20"/>
        <v>#DIV/0!</v>
      </c>
      <c r="K98" s="51"/>
      <c r="L98" s="52"/>
      <c r="M98" s="52"/>
      <c r="N98" s="52"/>
    </row>
    <row r="99" spans="1:14" outlineLevel="2" collapsed="1" x14ac:dyDescent="0.3">
      <c r="A99" s="14" t="s">
        <v>189</v>
      </c>
      <c r="B99" s="64" t="s">
        <v>5</v>
      </c>
      <c r="C99" s="6" t="s">
        <v>83</v>
      </c>
      <c r="D99" s="6" t="s">
        <v>7</v>
      </c>
      <c r="E99" s="6" t="s">
        <v>8</v>
      </c>
      <c r="F99" s="7">
        <f t="shared" si="21"/>
        <v>1167.6153400000001</v>
      </c>
      <c r="G99" s="53">
        <f>G100+G111</f>
        <v>1167615.3400000001</v>
      </c>
      <c r="H99" s="54">
        <f t="shared" si="19"/>
        <v>595.91585000000009</v>
      </c>
      <c r="I99" s="53">
        <f>I100+I111</f>
        <v>595915.85000000009</v>
      </c>
      <c r="J99" s="54">
        <f t="shared" si="20"/>
        <v>51.037000764309937</v>
      </c>
      <c r="K99" s="51"/>
      <c r="L99" s="52"/>
      <c r="M99" s="52"/>
      <c r="N99" s="52"/>
    </row>
    <row r="100" spans="1:14" ht="62.4" outlineLevel="3" x14ac:dyDescent="0.3">
      <c r="A100" s="14" t="str">
        <f>A92</f>
        <v xml:space="preserve">        Муниципальная програма "Развитие жилищно-коммунального хозяйства и благоустройства территории Нижнеивкинского городского поселения" на 2023-2027 годы</v>
      </c>
      <c r="B100" s="6" t="s">
        <v>5</v>
      </c>
      <c r="C100" s="6" t="s">
        <v>83</v>
      </c>
      <c r="D100" s="6" t="s">
        <v>75</v>
      </c>
      <c r="E100" s="6" t="s">
        <v>8</v>
      </c>
      <c r="F100" s="7">
        <f t="shared" si="21"/>
        <v>1067.6153400000001</v>
      </c>
      <c r="G100" s="53">
        <f>G101+G103+G105+G107+G109</f>
        <v>1067615.3400000001</v>
      </c>
      <c r="H100" s="54">
        <f t="shared" si="19"/>
        <v>555.31735000000015</v>
      </c>
      <c r="I100" s="53">
        <f>I101+I103+I105+I107+I109</f>
        <v>555317.35000000009</v>
      </c>
      <c r="J100" s="54">
        <f t="shared" si="20"/>
        <v>52.014740627462331</v>
      </c>
      <c r="K100" s="51"/>
      <c r="L100" s="52"/>
      <c r="M100" s="52"/>
      <c r="N100" s="52"/>
    </row>
    <row r="101" spans="1:14" outlineLevel="4" x14ac:dyDescent="0.3">
      <c r="A101" s="14" t="s">
        <v>84</v>
      </c>
      <c r="B101" s="6" t="s">
        <v>5</v>
      </c>
      <c r="C101" s="6" t="s">
        <v>83</v>
      </c>
      <c r="D101" s="6" t="s">
        <v>85</v>
      </c>
      <c r="E101" s="6" t="s">
        <v>8</v>
      </c>
      <c r="F101" s="7">
        <f t="shared" si="21"/>
        <v>430.59</v>
      </c>
      <c r="G101" s="53">
        <f>G102</f>
        <v>430590</v>
      </c>
      <c r="H101" s="54">
        <f>I101/1000</f>
        <v>234.95689000000002</v>
      </c>
      <c r="I101" s="53">
        <f>I102</f>
        <v>234956.89</v>
      </c>
      <c r="J101" s="54">
        <f t="shared" si="20"/>
        <v>54.566267214751861</v>
      </c>
      <c r="K101" s="51"/>
      <c r="L101" s="52"/>
      <c r="M101" s="52"/>
      <c r="N101" s="52"/>
    </row>
    <row r="102" spans="1:14" ht="46.8" outlineLevel="5" x14ac:dyDescent="0.3">
      <c r="A102" s="14" t="s">
        <v>23</v>
      </c>
      <c r="B102" s="6" t="s">
        <v>5</v>
      </c>
      <c r="C102" s="6" t="s">
        <v>83</v>
      </c>
      <c r="D102" s="6" t="s">
        <v>85</v>
      </c>
      <c r="E102" s="6" t="s">
        <v>24</v>
      </c>
      <c r="F102" s="7">
        <f t="shared" si="21"/>
        <v>430.59</v>
      </c>
      <c r="G102" s="53">
        <v>430590</v>
      </c>
      <c r="H102" s="54">
        <f>I102/1000</f>
        <v>234.95689000000002</v>
      </c>
      <c r="I102" s="53">
        <v>234956.89</v>
      </c>
      <c r="J102" s="54">
        <f t="shared" si="20"/>
        <v>54.566267214751861</v>
      </c>
      <c r="K102" s="51"/>
      <c r="L102" s="52"/>
      <c r="M102" s="52"/>
      <c r="N102" s="52"/>
    </row>
    <row r="103" spans="1:14" outlineLevel="4" x14ac:dyDescent="0.3">
      <c r="A103" s="14" t="s">
        <v>86</v>
      </c>
      <c r="B103" s="6" t="s">
        <v>5</v>
      </c>
      <c r="C103" s="6" t="s">
        <v>83</v>
      </c>
      <c r="D103" s="6" t="s">
        <v>87</v>
      </c>
      <c r="E103" s="6" t="s">
        <v>8</v>
      </c>
      <c r="F103" s="7">
        <f t="shared" si="21"/>
        <v>32.050339999999998</v>
      </c>
      <c r="G103" s="53">
        <f>G104</f>
        <v>32050.34</v>
      </c>
      <c r="H103" s="54">
        <f t="shared" si="19"/>
        <v>31.366889999999998</v>
      </c>
      <c r="I103" s="53">
        <f t="shared" ref="I103" si="26">I104</f>
        <v>31366.89</v>
      </c>
      <c r="J103" s="54">
        <f t="shared" si="20"/>
        <v>97.867573323715135</v>
      </c>
      <c r="K103" s="51"/>
      <c r="L103" s="52"/>
      <c r="M103" s="52"/>
      <c r="N103" s="52"/>
    </row>
    <row r="104" spans="1:14" ht="46.8" outlineLevel="5" x14ac:dyDescent="0.3">
      <c r="A104" s="14" t="s">
        <v>23</v>
      </c>
      <c r="B104" s="6" t="s">
        <v>5</v>
      </c>
      <c r="C104" s="6" t="s">
        <v>83</v>
      </c>
      <c r="D104" s="6" t="s">
        <v>87</v>
      </c>
      <c r="E104" s="6" t="s">
        <v>24</v>
      </c>
      <c r="F104" s="7">
        <f t="shared" si="21"/>
        <v>32.050339999999998</v>
      </c>
      <c r="G104" s="53">
        <v>32050.34</v>
      </c>
      <c r="H104" s="54">
        <f t="shared" si="19"/>
        <v>31.366889999999998</v>
      </c>
      <c r="I104" s="53">
        <v>31366.89</v>
      </c>
      <c r="J104" s="54">
        <f t="shared" si="20"/>
        <v>97.867573323715135</v>
      </c>
      <c r="K104" s="51"/>
      <c r="L104" s="52"/>
      <c r="M104" s="52"/>
      <c r="N104" s="52"/>
    </row>
    <row r="105" spans="1:14" ht="31.2" outlineLevel="4" x14ac:dyDescent="0.3">
      <c r="A105" s="14" t="s">
        <v>88</v>
      </c>
      <c r="B105" s="6" t="s">
        <v>5</v>
      </c>
      <c r="C105" s="6" t="s">
        <v>83</v>
      </c>
      <c r="D105" s="6" t="s">
        <v>89</v>
      </c>
      <c r="E105" s="6" t="s">
        <v>8</v>
      </c>
      <c r="F105" s="7">
        <f t="shared" si="21"/>
        <v>604.97500000000002</v>
      </c>
      <c r="G105" s="53">
        <f>G106</f>
        <v>604975</v>
      </c>
      <c r="H105" s="54">
        <f t="shared" si="19"/>
        <v>288.99357000000003</v>
      </c>
      <c r="I105" s="53">
        <f t="shared" ref="I105" si="27">I106</f>
        <v>288993.57</v>
      </c>
      <c r="J105" s="54">
        <f t="shared" si="20"/>
        <v>47.769506177941238</v>
      </c>
      <c r="K105" s="51"/>
      <c r="L105" s="52"/>
      <c r="M105" s="52"/>
      <c r="N105" s="52"/>
    </row>
    <row r="106" spans="1:14" ht="46.8" outlineLevel="5" x14ac:dyDescent="0.3">
      <c r="A106" s="14" t="s">
        <v>23</v>
      </c>
      <c r="B106" s="6" t="s">
        <v>5</v>
      </c>
      <c r="C106" s="6" t="s">
        <v>83</v>
      </c>
      <c r="D106" s="6" t="s">
        <v>89</v>
      </c>
      <c r="E106" s="6" t="s">
        <v>24</v>
      </c>
      <c r="F106" s="7">
        <f t="shared" si="21"/>
        <v>604.97500000000002</v>
      </c>
      <c r="G106" s="53">
        <v>604975</v>
      </c>
      <c r="H106" s="54">
        <f t="shared" si="19"/>
        <v>288.99357000000003</v>
      </c>
      <c r="I106" s="53">
        <v>288993.57</v>
      </c>
      <c r="J106" s="54">
        <f t="shared" si="20"/>
        <v>47.769506177941238</v>
      </c>
      <c r="K106" s="51"/>
      <c r="L106" s="52"/>
      <c r="M106" s="52"/>
      <c r="N106" s="52"/>
    </row>
    <row r="107" spans="1:14" ht="31.2" hidden="1" outlineLevel="4" x14ac:dyDescent="0.3">
      <c r="A107" s="14" t="s">
        <v>90</v>
      </c>
      <c r="B107" s="6" t="s">
        <v>5</v>
      </c>
      <c r="C107" s="6" t="s">
        <v>83</v>
      </c>
      <c r="D107" s="6" t="s">
        <v>91</v>
      </c>
      <c r="E107" s="6" t="s">
        <v>8</v>
      </c>
      <c r="F107" s="7">
        <f t="shared" si="21"/>
        <v>0</v>
      </c>
      <c r="G107" s="53">
        <f>G108</f>
        <v>0</v>
      </c>
      <c r="H107" s="54">
        <f t="shared" si="19"/>
        <v>0</v>
      </c>
      <c r="I107" s="53">
        <f t="shared" ref="I107" si="28">I108</f>
        <v>0</v>
      </c>
      <c r="J107" s="54" t="e">
        <f t="shared" si="20"/>
        <v>#DIV/0!</v>
      </c>
      <c r="K107" s="51"/>
      <c r="L107" s="52"/>
      <c r="M107" s="52"/>
      <c r="N107" s="52"/>
    </row>
    <row r="108" spans="1:14" ht="46.8" hidden="1" outlineLevel="5" x14ac:dyDescent="0.3">
      <c r="A108" s="14" t="s">
        <v>23</v>
      </c>
      <c r="B108" s="6" t="s">
        <v>5</v>
      </c>
      <c r="C108" s="6" t="s">
        <v>83</v>
      </c>
      <c r="D108" s="6" t="s">
        <v>91</v>
      </c>
      <c r="E108" s="6" t="s">
        <v>24</v>
      </c>
      <c r="F108" s="7">
        <f t="shared" si="21"/>
        <v>0</v>
      </c>
      <c r="G108" s="53"/>
      <c r="H108" s="54">
        <f t="shared" si="19"/>
        <v>0</v>
      </c>
      <c r="I108" s="53"/>
      <c r="J108" s="54" t="e">
        <f t="shared" si="20"/>
        <v>#DIV/0!</v>
      </c>
      <c r="K108" s="51"/>
      <c r="L108" s="52"/>
      <c r="M108" s="52"/>
      <c r="N108" s="52"/>
    </row>
    <row r="109" spans="1:14" ht="46.8" hidden="1" outlineLevel="4" x14ac:dyDescent="0.3">
      <c r="A109" s="14" t="s">
        <v>92</v>
      </c>
      <c r="B109" s="6" t="s">
        <v>5</v>
      </c>
      <c r="C109" s="6" t="s">
        <v>83</v>
      </c>
      <c r="D109" s="6" t="s">
        <v>93</v>
      </c>
      <c r="E109" s="6" t="s">
        <v>8</v>
      </c>
      <c r="F109" s="7">
        <f t="shared" si="21"/>
        <v>0</v>
      </c>
      <c r="G109" s="53">
        <f>G110</f>
        <v>0</v>
      </c>
      <c r="H109" s="54">
        <f t="shared" si="19"/>
        <v>0</v>
      </c>
      <c r="I109" s="53">
        <f t="shared" ref="I109" si="29">I110</f>
        <v>0</v>
      </c>
      <c r="J109" s="54" t="e">
        <f t="shared" si="20"/>
        <v>#DIV/0!</v>
      </c>
      <c r="K109" s="51"/>
      <c r="L109" s="52"/>
      <c r="M109" s="52"/>
      <c r="N109" s="52"/>
    </row>
    <row r="110" spans="1:14" ht="46.8" hidden="1" outlineLevel="5" x14ac:dyDescent="0.3">
      <c r="A110" s="14" t="s">
        <v>23</v>
      </c>
      <c r="B110" s="6" t="s">
        <v>5</v>
      </c>
      <c r="C110" s="6" t="s">
        <v>83</v>
      </c>
      <c r="D110" s="6" t="s">
        <v>93</v>
      </c>
      <c r="E110" s="6" t="s">
        <v>24</v>
      </c>
      <c r="F110" s="7">
        <f t="shared" si="21"/>
        <v>0</v>
      </c>
      <c r="G110" s="53"/>
      <c r="H110" s="54">
        <f t="shared" si="19"/>
        <v>0</v>
      </c>
      <c r="I110" s="53"/>
      <c r="J110" s="54" t="e">
        <f t="shared" si="20"/>
        <v>#DIV/0!</v>
      </c>
      <c r="K110" s="51"/>
      <c r="L110" s="52"/>
      <c r="M110" s="52"/>
      <c r="N110" s="52"/>
    </row>
    <row r="111" spans="1:14" ht="46.8" outlineLevel="3" collapsed="1" x14ac:dyDescent="0.3">
      <c r="A111" s="56" t="s">
        <v>182</v>
      </c>
      <c r="B111" s="6" t="s">
        <v>5</v>
      </c>
      <c r="C111" s="6" t="s">
        <v>83</v>
      </c>
      <c r="D111" s="6">
        <v>1300000000</v>
      </c>
      <c r="E111" s="6" t="s">
        <v>8</v>
      </c>
      <c r="F111" s="7">
        <f t="shared" si="21"/>
        <v>100</v>
      </c>
      <c r="G111" s="53">
        <f>G112</f>
        <v>100000</v>
      </c>
      <c r="H111" s="54">
        <f t="shared" si="19"/>
        <v>40.598500000000001</v>
      </c>
      <c r="I111" s="53">
        <f>I112</f>
        <v>40598.5</v>
      </c>
      <c r="J111" s="54">
        <f t="shared" si="20"/>
        <v>40.598500000000001</v>
      </c>
      <c r="K111" s="51"/>
      <c r="L111" s="52"/>
      <c r="M111" s="52"/>
      <c r="N111" s="52"/>
    </row>
    <row r="112" spans="1:14" ht="46.8" outlineLevel="4" x14ac:dyDescent="0.3">
      <c r="A112" s="56" t="s">
        <v>169</v>
      </c>
      <c r="B112" s="6" t="s">
        <v>5</v>
      </c>
      <c r="C112" s="6" t="s">
        <v>83</v>
      </c>
      <c r="D112" s="6">
        <v>1300004430</v>
      </c>
      <c r="E112" s="6" t="s">
        <v>8</v>
      </c>
      <c r="F112" s="7">
        <f t="shared" si="21"/>
        <v>100</v>
      </c>
      <c r="G112" s="53">
        <f>G113</f>
        <v>100000</v>
      </c>
      <c r="H112" s="54">
        <f t="shared" si="19"/>
        <v>40.598500000000001</v>
      </c>
      <c r="I112" s="53">
        <f>I113</f>
        <v>40598.5</v>
      </c>
      <c r="J112" s="54">
        <f t="shared" si="20"/>
        <v>40.598500000000001</v>
      </c>
      <c r="K112" s="51"/>
      <c r="L112" s="52"/>
      <c r="M112" s="52"/>
      <c r="N112" s="52"/>
    </row>
    <row r="113" spans="1:14" ht="46.8" outlineLevel="5" x14ac:dyDescent="0.3">
      <c r="A113" s="14" t="s">
        <v>23</v>
      </c>
      <c r="B113" s="6" t="s">
        <v>5</v>
      </c>
      <c r="C113" s="6" t="s">
        <v>83</v>
      </c>
      <c r="D113" s="6">
        <v>1300004430</v>
      </c>
      <c r="E113" s="6" t="s">
        <v>24</v>
      </c>
      <c r="F113" s="7">
        <f t="shared" si="21"/>
        <v>100</v>
      </c>
      <c r="G113" s="53">
        <v>100000</v>
      </c>
      <c r="H113" s="54">
        <f t="shared" si="19"/>
        <v>40.598500000000001</v>
      </c>
      <c r="I113" s="53">
        <v>40598.5</v>
      </c>
      <c r="J113" s="54">
        <f t="shared" si="20"/>
        <v>40.598500000000001</v>
      </c>
      <c r="K113" s="51"/>
      <c r="L113" s="52"/>
      <c r="M113" s="52"/>
      <c r="N113" s="52"/>
    </row>
    <row r="114" spans="1:14" ht="31.2" hidden="1" outlineLevel="4" x14ac:dyDescent="0.3">
      <c r="A114" s="14" t="s">
        <v>95</v>
      </c>
      <c r="B114" s="6" t="s">
        <v>5</v>
      </c>
      <c r="C114" s="6" t="s">
        <v>83</v>
      </c>
      <c r="D114" s="6" t="s">
        <v>96</v>
      </c>
      <c r="E114" s="6" t="s">
        <v>8</v>
      </c>
      <c r="F114" s="7">
        <f t="shared" si="21"/>
        <v>0</v>
      </c>
      <c r="G114" s="53">
        <v>0</v>
      </c>
      <c r="H114" s="54">
        <f t="shared" si="19"/>
        <v>0</v>
      </c>
      <c r="I114" s="53">
        <v>0</v>
      </c>
      <c r="J114" s="54" t="e">
        <f t="shared" si="20"/>
        <v>#DIV/0!</v>
      </c>
      <c r="K114" s="51"/>
      <c r="L114" s="52"/>
      <c r="M114" s="52"/>
      <c r="N114" s="52"/>
    </row>
    <row r="115" spans="1:14" ht="46.8" hidden="1" outlineLevel="5" x14ac:dyDescent="0.3">
      <c r="A115" s="14" t="s">
        <v>23</v>
      </c>
      <c r="B115" s="6" t="s">
        <v>5</v>
      </c>
      <c r="C115" s="6" t="s">
        <v>83</v>
      </c>
      <c r="D115" s="6" t="s">
        <v>96</v>
      </c>
      <c r="E115" s="6" t="s">
        <v>24</v>
      </c>
      <c r="F115" s="7">
        <f t="shared" si="21"/>
        <v>0</v>
      </c>
      <c r="G115" s="53">
        <v>0</v>
      </c>
      <c r="H115" s="54">
        <f t="shared" si="19"/>
        <v>0</v>
      </c>
      <c r="I115" s="53">
        <v>0</v>
      </c>
      <c r="J115" s="54" t="e">
        <f t="shared" si="20"/>
        <v>#DIV/0!</v>
      </c>
      <c r="K115" s="51"/>
      <c r="L115" s="52"/>
      <c r="M115" s="52"/>
      <c r="N115" s="52"/>
    </row>
    <row r="116" spans="1:14" ht="31.2" hidden="1" outlineLevel="3" x14ac:dyDescent="0.3">
      <c r="A116" s="14" t="s">
        <v>137</v>
      </c>
      <c r="B116" s="6" t="s">
        <v>5</v>
      </c>
      <c r="C116" s="6" t="s">
        <v>83</v>
      </c>
      <c r="D116" s="6">
        <v>1200000000</v>
      </c>
      <c r="E116" s="6" t="s">
        <v>8</v>
      </c>
      <c r="F116" s="7">
        <f t="shared" si="21"/>
        <v>0</v>
      </c>
      <c r="G116" s="53">
        <f>G119</f>
        <v>0</v>
      </c>
      <c r="H116" s="54">
        <f t="shared" si="19"/>
        <v>0</v>
      </c>
      <c r="I116" s="53">
        <f t="shared" ref="I116" si="30">I119</f>
        <v>0</v>
      </c>
      <c r="J116" s="54" t="e">
        <f t="shared" si="20"/>
        <v>#DIV/0!</v>
      </c>
      <c r="K116" s="51"/>
      <c r="L116" s="52"/>
      <c r="M116" s="52"/>
      <c r="N116" s="52"/>
    </row>
    <row r="117" spans="1:14" ht="46.8" hidden="1" outlineLevel="4" x14ac:dyDescent="0.3">
      <c r="A117" s="14" t="s">
        <v>97</v>
      </c>
      <c r="B117" s="6" t="s">
        <v>5</v>
      </c>
      <c r="C117" s="6" t="s">
        <v>83</v>
      </c>
      <c r="D117" s="6" t="s">
        <v>98</v>
      </c>
      <c r="E117" s="6" t="s">
        <v>8</v>
      </c>
      <c r="F117" s="7">
        <f t="shared" si="21"/>
        <v>0</v>
      </c>
      <c r="G117" s="53">
        <v>0</v>
      </c>
      <c r="H117" s="54">
        <f t="shared" si="19"/>
        <v>0</v>
      </c>
      <c r="I117" s="53">
        <v>0</v>
      </c>
      <c r="J117" s="54" t="e">
        <f t="shared" si="20"/>
        <v>#DIV/0!</v>
      </c>
      <c r="K117" s="51"/>
      <c r="L117" s="52"/>
      <c r="M117" s="52"/>
      <c r="N117" s="52"/>
    </row>
    <row r="118" spans="1:14" ht="46.8" hidden="1" outlineLevel="5" x14ac:dyDescent="0.3">
      <c r="A118" s="14" t="s">
        <v>23</v>
      </c>
      <c r="B118" s="6" t="s">
        <v>5</v>
      </c>
      <c r="C118" s="6" t="s">
        <v>83</v>
      </c>
      <c r="D118" s="6" t="s">
        <v>98</v>
      </c>
      <c r="E118" s="6" t="s">
        <v>24</v>
      </c>
      <c r="F118" s="7">
        <f t="shared" si="21"/>
        <v>0</v>
      </c>
      <c r="G118" s="53">
        <v>0</v>
      </c>
      <c r="H118" s="54">
        <f t="shared" si="19"/>
        <v>0</v>
      </c>
      <c r="I118" s="53">
        <v>0</v>
      </c>
      <c r="J118" s="54" t="e">
        <f t="shared" si="20"/>
        <v>#DIV/0!</v>
      </c>
      <c r="K118" s="51"/>
      <c r="L118" s="52"/>
      <c r="M118" s="52"/>
      <c r="N118" s="52"/>
    </row>
    <row r="119" spans="1:14" ht="31.2" hidden="1" outlineLevel="4" x14ac:dyDescent="0.3">
      <c r="A119" s="14" t="s">
        <v>138</v>
      </c>
      <c r="B119" s="6" t="s">
        <v>5</v>
      </c>
      <c r="C119" s="6" t="s">
        <v>83</v>
      </c>
      <c r="D119" s="6" t="s">
        <v>94</v>
      </c>
      <c r="E119" s="6" t="s">
        <v>8</v>
      </c>
      <c r="F119" s="7">
        <f t="shared" si="21"/>
        <v>0</v>
      </c>
      <c r="G119" s="53">
        <f>G120</f>
        <v>0</v>
      </c>
      <c r="H119" s="54">
        <f t="shared" si="19"/>
        <v>0</v>
      </c>
      <c r="I119" s="53">
        <f t="shared" ref="I119" si="31">I120</f>
        <v>0</v>
      </c>
      <c r="J119" s="54" t="e">
        <f t="shared" si="20"/>
        <v>#DIV/0!</v>
      </c>
      <c r="K119" s="51"/>
      <c r="L119" s="52"/>
      <c r="M119" s="52"/>
      <c r="N119" s="52"/>
    </row>
    <row r="120" spans="1:14" ht="46.8" hidden="1" outlineLevel="5" x14ac:dyDescent="0.3">
      <c r="A120" s="14" t="s">
        <v>23</v>
      </c>
      <c r="B120" s="6" t="s">
        <v>5</v>
      </c>
      <c r="C120" s="6" t="s">
        <v>83</v>
      </c>
      <c r="D120" s="6" t="s">
        <v>94</v>
      </c>
      <c r="E120" s="6" t="s">
        <v>24</v>
      </c>
      <c r="F120" s="7">
        <f t="shared" si="21"/>
        <v>0</v>
      </c>
      <c r="G120" s="53">
        <v>0</v>
      </c>
      <c r="H120" s="54">
        <f t="shared" si="19"/>
        <v>0</v>
      </c>
      <c r="I120" s="53">
        <v>0</v>
      </c>
      <c r="J120" s="54" t="e">
        <f t="shared" si="20"/>
        <v>#DIV/0!</v>
      </c>
      <c r="K120" s="51"/>
      <c r="L120" s="52"/>
      <c r="M120" s="52"/>
      <c r="N120" s="52"/>
    </row>
    <row r="121" spans="1:14" hidden="1" outlineLevel="1" x14ac:dyDescent="0.3">
      <c r="A121" s="14" t="s">
        <v>99</v>
      </c>
      <c r="B121" s="6" t="s">
        <v>5</v>
      </c>
      <c r="C121" s="6" t="s">
        <v>100</v>
      </c>
      <c r="D121" s="6" t="s">
        <v>7</v>
      </c>
      <c r="E121" s="6" t="s">
        <v>8</v>
      </c>
      <c r="F121" s="7">
        <f t="shared" si="21"/>
        <v>0</v>
      </c>
      <c r="G121" s="53">
        <f>G122</f>
        <v>0</v>
      </c>
      <c r="H121" s="54">
        <f t="shared" si="19"/>
        <v>0</v>
      </c>
      <c r="I121" s="53">
        <f t="shared" ref="I121:I124" si="32">I122</f>
        <v>0</v>
      </c>
      <c r="J121" s="54" t="e">
        <f t="shared" si="20"/>
        <v>#DIV/0!</v>
      </c>
      <c r="K121" s="51"/>
      <c r="L121" s="52"/>
      <c r="M121" s="52"/>
      <c r="N121" s="52"/>
    </row>
    <row r="122" spans="1:14" ht="31.2" hidden="1" outlineLevel="2" x14ac:dyDescent="0.3">
      <c r="A122" s="14" t="s">
        <v>101</v>
      </c>
      <c r="B122" s="6" t="s">
        <v>5</v>
      </c>
      <c r="C122" s="6" t="s">
        <v>102</v>
      </c>
      <c r="D122" s="6" t="s">
        <v>7</v>
      </c>
      <c r="E122" s="6" t="s">
        <v>8</v>
      </c>
      <c r="F122" s="7">
        <f t="shared" si="21"/>
        <v>0</v>
      </c>
      <c r="G122" s="53">
        <f>G123</f>
        <v>0</v>
      </c>
      <c r="H122" s="54">
        <f t="shared" si="19"/>
        <v>0</v>
      </c>
      <c r="I122" s="53">
        <f t="shared" si="32"/>
        <v>0</v>
      </c>
      <c r="J122" s="54" t="e">
        <f t="shared" si="20"/>
        <v>#DIV/0!</v>
      </c>
      <c r="K122" s="51"/>
      <c r="L122" s="52"/>
      <c r="M122" s="52"/>
      <c r="N122" s="52"/>
    </row>
    <row r="123" spans="1:14" ht="78" hidden="1" outlineLevel="3" x14ac:dyDescent="0.3">
      <c r="A123" s="14" t="s">
        <v>13</v>
      </c>
      <c r="B123" s="6" t="s">
        <v>5</v>
      </c>
      <c r="C123" s="6" t="s">
        <v>102</v>
      </c>
      <c r="D123" s="6" t="s">
        <v>14</v>
      </c>
      <c r="E123" s="6" t="s">
        <v>8</v>
      </c>
      <c r="F123" s="7">
        <f t="shared" si="21"/>
        <v>0</v>
      </c>
      <c r="G123" s="53">
        <f>G124</f>
        <v>0</v>
      </c>
      <c r="H123" s="54">
        <f t="shared" si="19"/>
        <v>0</v>
      </c>
      <c r="I123" s="53">
        <f t="shared" si="32"/>
        <v>0</v>
      </c>
      <c r="J123" s="54" t="e">
        <f t="shared" si="20"/>
        <v>#DIV/0!</v>
      </c>
      <c r="K123" s="51"/>
      <c r="L123" s="52"/>
      <c r="M123" s="52"/>
      <c r="N123" s="52"/>
    </row>
    <row r="124" spans="1:14" ht="46.8" hidden="1" outlineLevel="4" x14ac:dyDescent="0.3">
      <c r="A124" s="14" t="s">
        <v>103</v>
      </c>
      <c r="B124" s="6" t="s">
        <v>5</v>
      </c>
      <c r="C124" s="6" t="s">
        <v>102</v>
      </c>
      <c r="D124" s="6" t="s">
        <v>104</v>
      </c>
      <c r="E124" s="6" t="s">
        <v>8</v>
      </c>
      <c r="F124" s="7">
        <f t="shared" si="21"/>
        <v>0</v>
      </c>
      <c r="G124" s="53">
        <f>G125</f>
        <v>0</v>
      </c>
      <c r="H124" s="54">
        <f t="shared" si="19"/>
        <v>0</v>
      </c>
      <c r="I124" s="53">
        <f t="shared" si="32"/>
        <v>0</v>
      </c>
      <c r="J124" s="54" t="e">
        <f t="shared" si="20"/>
        <v>#DIV/0!</v>
      </c>
      <c r="K124" s="51"/>
      <c r="L124" s="52"/>
      <c r="M124" s="52"/>
      <c r="N124" s="52"/>
    </row>
    <row r="125" spans="1:14" ht="46.8" hidden="1" outlineLevel="5" x14ac:dyDescent="0.3">
      <c r="A125" s="14" t="s">
        <v>23</v>
      </c>
      <c r="B125" s="6" t="s">
        <v>5</v>
      </c>
      <c r="C125" s="6" t="s">
        <v>102</v>
      </c>
      <c r="D125" s="6" t="s">
        <v>104</v>
      </c>
      <c r="E125" s="6" t="s">
        <v>24</v>
      </c>
      <c r="F125" s="7">
        <f t="shared" si="21"/>
        <v>0</v>
      </c>
      <c r="G125" s="53"/>
      <c r="H125" s="54">
        <f t="shared" si="19"/>
        <v>0</v>
      </c>
      <c r="I125" s="53">
        <v>0</v>
      </c>
      <c r="J125" s="54" t="e">
        <f t="shared" si="20"/>
        <v>#DIV/0!</v>
      </c>
      <c r="K125" s="51"/>
      <c r="L125" s="52"/>
      <c r="M125" s="52"/>
      <c r="N125" s="52"/>
    </row>
    <row r="126" spans="1:14" outlineLevel="1" collapsed="1" x14ac:dyDescent="0.3">
      <c r="A126" s="14" t="s">
        <v>105</v>
      </c>
      <c r="B126" s="6" t="s">
        <v>5</v>
      </c>
      <c r="C126" s="6" t="s">
        <v>106</v>
      </c>
      <c r="D126" s="6" t="s">
        <v>7</v>
      </c>
      <c r="E126" s="6" t="s">
        <v>8</v>
      </c>
      <c r="F126" s="7">
        <f t="shared" si="21"/>
        <v>2278.27</v>
      </c>
      <c r="G126" s="53">
        <f>G127</f>
        <v>2278270</v>
      </c>
      <c r="H126" s="54">
        <f>I126/1000-0.1</f>
        <v>1332.02575</v>
      </c>
      <c r="I126" s="53">
        <f t="shared" ref="I126:I127" si="33">I127</f>
        <v>1332125.75</v>
      </c>
      <c r="J126" s="54">
        <f t="shared" si="20"/>
        <v>58.466544790564768</v>
      </c>
      <c r="K126" s="51"/>
      <c r="L126" s="52"/>
      <c r="M126" s="52"/>
      <c r="N126" s="52"/>
    </row>
    <row r="127" spans="1:14" outlineLevel="2" x14ac:dyDescent="0.3">
      <c r="A127" s="14" t="s">
        <v>107</v>
      </c>
      <c r="B127" s="6" t="s">
        <v>5</v>
      </c>
      <c r="C127" s="6" t="s">
        <v>108</v>
      </c>
      <c r="D127" s="6" t="s">
        <v>7</v>
      </c>
      <c r="E127" s="6" t="s">
        <v>8</v>
      </c>
      <c r="F127" s="7">
        <f t="shared" si="21"/>
        <v>2278.27</v>
      </c>
      <c r="G127" s="53">
        <f>G128</f>
        <v>2278270</v>
      </c>
      <c r="H127" s="54">
        <f>H128</f>
        <v>1332.02575</v>
      </c>
      <c r="I127" s="53">
        <f t="shared" si="33"/>
        <v>1332125.75</v>
      </c>
      <c r="J127" s="54">
        <f t="shared" si="20"/>
        <v>58.466544790564768</v>
      </c>
      <c r="K127" s="51"/>
      <c r="L127" s="52"/>
      <c r="M127" s="52"/>
      <c r="N127" s="52"/>
    </row>
    <row r="128" spans="1:14" ht="62.4" outlineLevel="3" x14ac:dyDescent="0.3">
      <c r="A128" s="14" t="s">
        <v>183</v>
      </c>
      <c r="B128" s="6" t="s">
        <v>5</v>
      </c>
      <c r="C128" s="6" t="s">
        <v>108</v>
      </c>
      <c r="D128" s="6" t="s">
        <v>109</v>
      </c>
      <c r="E128" s="6" t="s">
        <v>8</v>
      </c>
      <c r="F128" s="7">
        <f t="shared" si="21"/>
        <v>2278.27</v>
      </c>
      <c r="G128" s="53">
        <f>G129+G132+G134</f>
        <v>2278270</v>
      </c>
      <c r="H128" s="54">
        <f>I128/1000-0.1</f>
        <v>1332.02575</v>
      </c>
      <c r="I128" s="53">
        <f>I129+I132+I134</f>
        <v>1332125.75</v>
      </c>
      <c r="J128" s="54">
        <f t="shared" si="20"/>
        <v>58.466544790564768</v>
      </c>
      <c r="K128" s="51"/>
      <c r="L128" s="52"/>
      <c r="M128" s="52"/>
      <c r="N128" s="52"/>
    </row>
    <row r="129" spans="1:14" outlineLevel="4" x14ac:dyDescent="0.3">
      <c r="A129" s="14" t="s">
        <v>110</v>
      </c>
      <c r="B129" s="6" t="s">
        <v>5</v>
      </c>
      <c r="C129" s="6" t="s">
        <v>108</v>
      </c>
      <c r="D129" s="6" t="s">
        <v>111</v>
      </c>
      <c r="E129" s="6" t="s">
        <v>8</v>
      </c>
      <c r="F129" s="7">
        <f t="shared" si="21"/>
        <v>1835.768</v>
      </c>
      <c r="G129" s="53">
        <f>G130+G131</f>
        <v>1835768</v>
      </c>
      <c r="H129" s="54">
        <f>I129/1000-0.1</f>
        <v>889.52374999999995</v>
      </c>
      <c r="I129" s="53">
        <f t="shared" ref="I129" si="34">I130+I131</f>
        <v>889623.75</v>
      </c>
      <c r="J129" s="54">
        <f t="shared" si="20"/>
        <v>48.455128861599064</v>
      </c>
      <c r="K129" s="51"/>
      <c r="L129" s="52"/>
      <c r="M129" s="52"/>
      <c r="N129" s="52"/>
    </row>
    <row r="130" spans="1:14" ht="78" outlineLevel="5" x14ac:dyDescent="0.3">
      <c r="A130" s="14" t="s">
        <v>17</v>
      </c>
      <c r="B130" s="6" t="s">
        <v>5</v>
      </c>
      <c r="C130" s="6" t="s">
        <v>108</v>
      </c>
      <c r="D130" s="6" t="s">
        <v>111</v>
      </c>
      <c r="E130" s="6" t="s">
        <v>18</v>
      </c>
      <c r="F130" s="7">
        <f t="shared" si="21"/>
        <v>898.42</v>
      </c>
      <c r="G130" s="53">
        <v>898420</v>
      </c>
      <c r="H130" s="54">
        <f>I130/1000-0.1</f>
        <v>400.78231999999997</v>
      </c>
      <c r="I130" s="53">
        <v>400882.32</v>
      </c>
      <c r="J130" s="54">
        <f t="shared" si="20"/>
        <v>44.609683666881857</v>
      </c>
      <c r="K130" s="51"/>
      <c r="L130" s="52"/>
      <c r="M130" s="52"/>
      <c r="N130" s="52"/>
    </row>
    <row r="131" spans="1:14" ht="46.8" outlineLevel="5" x14ac:dyDescent="0.3">
      <c r="A131" s="14" t="s">
        <v>23</v>
      </c>
      <c r="B131" s="6" t="s">
        <v>5</v>
      </c>
      <c r="C131" s="6" t="s">
        <v>108</v>
      </c>
      <c r="D131" s="6" t="s">
        <v>111</v>
      </c>
      <c r="E131" s="6" t="s">
        <v>24</v>
      </c>
      <c r="F131" s="7">
        <f t="shared" si="21"/>
        <v>937.34799999999996</v>
      </c>
      <c r="G131" s="53">
        <v>937348</v>
      </c>
      <c r="H131" s="54">
        <f t="shared" si="19"/>
        <v>488.74142999999998</v>
      </c>
      <c r="I131" s="53">
        <v>488741.43</v>
      </c>
      <c r="J131" s="54">
        <f t="shared" si="20"/>
        <v>52.140872973538109</v>
      </c>
      <c r="K131" s="51"/>
      <c r="L131" s="52"/>
      <c r="M131" s="52"/>
      <c r="N131" s="52"/>
    </row>
    <row r="132" spans="1:14" ht="46.8" outlineLevel="5" x14ac:dyDescent="0.3">
      <c r="A132" s="14" t="str">
        <f>'3'!A130</f>
        <v xml:space="preserve">            Выравнивание обеспеченности муниципальных образований по реализации ими их отдельных расходных обязательств</v>
      </c>
      <c r="B132" s="6" t="s">
        <v>5</v>
      </c>
      <c r="C132" s="6" t="s">
        <v>108</v>
      </c>
      <c r="D132" s="6" t="str">
        <f>'3'!D130</f>
        <v>080001403A</v>
      </c>
      <c r="E132" s="55" t="s">
        <v>8</v>
      </c>
      <c r="F132" s="7">
        <f t="shared" si="21"/>
        <v>392.3</v>
      </c>
      <c r="G132" s="53">
        <f>G133</f>
        <v>392300</v>
      </c>
      <c r="H132" s="54">
        <f t="shared" si="19"/>
        <v>392.3</v>
      </c>
      <c r="I132" s="53">
        <f>I133</f>
        <v>392300</v>
      </c>
      <c r="J132" s="54">
        <f t="shared" si="20"/>
        <v>100</v>
      </c>
      <c r="K132" s="51"/>
      <c r="L132" s="52"/>
      <c r="M132" s="52"/>
      <c r="N132" s="52"/>
    </row>
    <row r="133" spans="1:14" ht="78" outlineLevel="5" x14ac:dyDescent="0.3">
      <c r="A133" s="14" t="str">
        <f>'3'!A131</f>
        <v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3" s="6" t="s">
        <v>5</v>
      </c>
      <c r="C133" s="6" t="s">
        <v>108</v>
      </c>
      <c r="D133" s="6" t="str">
        <f>'3'!D131</f>
        <v>080001403A</v>
      </c>
      <c r="E133" s="55" t="s">
        <v>18</v>
      </c>
      <c r="F133" s="7">
        <f t="shared" si="21"/>
        <v>392.3</v>
      </c>
      <c r="G133" s="53">
        <v>392300</v>
      </c>
      <c r="H133" s="54">
        <f t="shared" si="19"/>
        <v>392.3</v>
      </c>
      <c r="I133" s="53">
        <v>392300</v>
      </c>
      <c r="J133" s="54">
        <f t="shared" si="20"/>
        <v>100</v>
      </c>
      <c r="K133" s="51"/>
      <c r="L133" s="52"/>
      <c r="M133" s="52"/>
      <c r="N133" s="52"/>
    </row>
    <row r="134" spans="1:14" outlineLevel="5" x14ac:dyDescent="0.3">
      <c r="A134" s="14" t="s">
        <v>170</v>
      </c>
      <c r="B134" s="6" t="s">
        <v>5</v>
      </c>
      <c r="C134" s="6" t="s">
        <v>108</v>
      </c>
      <c r="D134" s="6" t="s">
        <v>171</v>
      </c>
      <c r="E134" s="6" t="s">
        <v>8</v>
      </c>
      <c r="F134" s="7">
        <f t="shared" si="21"/>
        <v>50.201999999999998</v>
      </c>
      <c r="G134" s="53">
        <f>G135</f>
        <v>50202</v>
      </c>
      <c r="H134" s="54">
        <f t="shared" si="19"/>
        <v>50.201999999999998</v>
      </c>
      <c r="I134" s="53">
        <f>I135</f>
        <v>50202</v>
      </c>
      <c r="J134" s="54">
        <f t="shared" si="20"/>
        <v>100</v>
      </c>
      <c r="K134" s="51"/>
      <c r="L134" s="52"/>
      <c r="M134" s="52"/>
      <c r="N134" s="52"/>
    </row>
    <row r="135" spans="1:14" ht="46.8" outlineLevel="5" x14ac:dyDescent="0.3">
      <c r="A135" s="14" t="s">
        <v>23</v>
      </c>
      <c r="B135" s="6" t="s">
        <v>5</v>
      </c>
      <c r="C135" s="6" t="s">
        <v>108</v>
      </c>
      <c r="D135" s="6" t="s">
        <v>171</v>
      </c>
      <c r="E135" s="6" t="s">
        <v>24</v>
      </c>
      <c r="F135" s="7">
        <f t="shared" si="21"/>
        <v>50.201999999999998</v>
      </c>
      <c r="G135" s="53">
        <v>50202</v>
      </c>
      <c r="H135" s="54">
        <f t="shared" si="19"/>
        <v>50.201999999999998</v>
      </c>
      <c r="I135" s="53">
        <v>50202</v>
      </c>
      <c r="J135" s="54">
        <f t="shared" si="20"/>
        <v>100</v>
      </c>
      <c r="K135" s="51"/>
      <c r="L135" s="52"/>
      <c r="M135" s="52"/>
      <c r="N135" s="52"/>
    </row>
    <row r="136" spans="1:14" outlineLevel="1" x14ac:dyDescent="0.3">
      <c r="A136" s="14" t="s">
        <v>112</v>
      </c>
      <c r="B136" s="6" t="s">
        <v>5</v>
      </c>
      <c r="C136" s="6" t="s">
        <v>113</v>
      </c>
      <c r="D136" s="6" t="s">
        <v>7</v>
      </c>
      <c r="E136" s="6" t="s">
        <v>8</v>
      </c>
      <c r="F136" s="7">
        <f t="shared" si="21"/>
        <v>44.1</v>
      </c>
      <c r="G136" s="53">
        <f>G137</f>
        <v>44100</v>
      </c>
      <c r="H136" s="54">
        <f t="shared" si="19"/>
        <v>29.4</v>
      </c>
      <c r="I136" s="53">
        <f t="shared" ref="I136:I139" si="35">I137</f>
        <v>29400</v>
      </c>
      <c r="J136" s="54">
        <f t="shared" si="20"/>
        <v>66.666666666666657</v>
      </c>
      <c r="K136" s="51"/>
      <c r="L136" s="52"/>
      <c r="M136" s="52"/>
      <c r="N136" s="52"/>
    </row>
    <row r="137" spans="1:14" outlineLevel="2" x14ac:dyDescent="0.3">
      <c r="A137" s="14" t="s">
        <v>114</v>
      </c>
      <c r="B137" s="6" t="s">
        <v>5</v>
      </c>
      <c r="C137" s="6" t="s">
        <v>115</v>
      </c>
      <c r="D137" s="6" t="s">
        <v>7</v>
      </c>
      <c r="E137" s="6" t="s">
        <v>8</v>
      </c>
      <c r="F137" s="7">
        <f t="shared" si="21"/>
        <v>44.1</v>
      </c>
      <c r="G137" s="53">
        <f>G138</f>
        <v>44100</v>
      </c>
      <c r="H137" s="54">
        <f t="shared" si="19"/>
        <v>29.4</v>
      </c>
      <c r="I137" s="53">
        <f t="shared" si="35"/>
        <v>29400</v>
      </c>
      <c r="J137" s="54">
        <f t="shared" si="20"/>
        <v>66.666666666666657</v>
      </c>
      <c r="K137" s="51"/>
      <c r="L137" s="52"/>
      <c r="M137" s="52"/>
      <c r="N137" s="52"/>
    </row>
    <row r="138" spans="1:14" ht="117" customHeight="1" outlineLevel="3" x14ac:dyDescent="0.3">
      <c r="A138" s="14" t="str">
        <f>A47</f>
        <v xml:space="preserve">        Муниципальная программа "Обеспечение деятельности муниципального образования Нижнеивкинское городское поселение» по решению вопросов местного значения и переданных государственных полномочий" по решению вопросов местного значения и переданных государственных полномочий" на 2023-2027 годы</v>
      </c>
      <c r="B138" s="6" t="s">
        <v>5</v>
      </c>
      <c r="C138" s="6" t="s">
        <v>115</v>
      </c>
      <c r="D138" s="6" t="s">
        <v>14</v>
      </c>
      <c r="E138" s="6" t="s">
        <v>8</v>
      </c>
      <c r="F138" s="7">
        <f t="shared" si="21"/>
        <v>44.1</v>
      </c>
      <c r="G138" s="53">
        <f>G139</f>
        <v>44100</v>
      </c>
      <c r="H138" s="54">
        <f t="shared" si="19"/>
        <v>29.4</v>
      </c>
      <c r="I138" s="53">
        <f>I139</f>
        <v>29400</v>
      </c>
      <c r="J138" s="54">
        <f t="shared" si="20"/>
        <v>66.666666666666657</v>
      </c>
      <c r="K138" s="51"/>
      <c r="L138" s="52"/>
      <c r="M138" s="52"/>
      <c r="N138" s="52"/>
    </row>
    <row r="139" spans="1:14" ht="31.2" outlineLevel="4" x14ac:dyDescent="0.3">
      <c r="A139" s="14" t="s">
        <v>116</v>
      </c>
      <c r="B139" s="6" t="s">
        <v>5</v>
      </c>
      <c r="C139" s="6" t="s">
        <v>115</v>
      </c>
      <c r="D139" s="6" t="s">
        <v>117</v>
      </c>
      <c r="E139" s="6" t="s">
        <v>8</v>
      </c>
      <c r="F139" s="7">
        <f t="shared" si="21"/>
        <v>44.1</v>
      </c>
      <c r="G139" s="53">
        <f>G140</f>
        <v>44100</v>
      </c>
      <c r="H139" s="54">
        <f t="shared" si="19"/>
        <v>29.4</v>
      </c>
      <c r="I139" s="53">
        <f t="shared" si="35"/>
        <v>29400</v>
      </c>
      <c r="J139" s="54">
        <f t="shared" si="20"/>
        <v>66.666666666666657</v>
      </c>
      <c r="K139" s="51"/>
      <c r="L139" s="52"/>
      <c r="M139" s="52"/>
      <c r="N139" s="52"/>
    </row>
    <row r="140" spans="1:14" ht="31.2" outlineLevel="5" x14ac:dyDescent="0.3">
      <c r="A140" s="14" t="s">
        <v>118</v>
      </c>
      <c r="B140" s="6" t="s">
        <v>5</v>
      </c>
      <c r="C140" s="6" t="s">
        <v>115</v>
      </c>
      <c r="D140" s="6" t="s">
        <v>117</v>
      </c>
      <c r="E140" s="6" t="s">
        <v>119</v>
      </c>
      <c r="F140" s="7">
        <f t="shared" si="21"/>
        <v>44.1</v>
      </c>
      <c r="G140" s="53">
        <v>44100</v>
      </c>
      <c r="H140" s="54">
        <f t="shared" si="19"/>
        <v>29.4</v>
      </c>
      <c r="I140" s="53">
        <v>29400</v>
      </c>
      <c r="J140" s="54">
        <f t="shared" si="20"/>
        <v>66.666666666666657</v>
      </c>
      <c r="K140" s="51"/>
      <c r="L140" s="52"/>
      <c r="M140" s="52"/>
      <c r="N140" s="52"/>
    </row>
    <row r="141" spans="1:14" outlineLevel="1" x14ac:dyDescent="0.3">
      <c r="A141" s="14" t="s">
        <v>120</v>
      </c>
      <c r="B141" s="6" t="s">
        <v>5</v>
      </c>
      <c r="C141" s="6" t="s">
        <v>121</v>
      </c>
      <c r="D141" s="6" t="s">
        <v>7</v>
      </c>
      <c r="E141" s="6" t="s">
        <v>8</v>
      </c>
      <c r="F141" s="7">
        <f t="shared" si="21"/>
        <v>15</v>
      </c>
      <c r="G141" s="53">
        <f>G142</f>
        <v>15000</v>
      </c>
      <c r="H141" s="54">
        <f t="shared" si="19"/>
        <v>8.2200000000000006</v>
      </c>
      <c r="I141" s="53">
        <f t="shared" ref="I141:I144" si="36">I142</f>
        <v>8220</v>
      </c>
      <c r="J141" s="54">
        <f t="shared" si="20"/>
        <v>54.800000000000004</v>
      </c>
      <c r="K141" s="51"/>
      <c r="L141" s="52"/>
      <c r="M141" s="52"/>
      <c r="N141" s="52"/>
    </row>
    <row r="142" spans="1:14" outlineLevel="2" x14ac:dyDescent="0.3">
      <c r="A142" s="14" t="s">
        <v>122</v>
      </c>
      <c r="B142" s="6" t="s">
        <v>5</v>
      </c>
      <c r="C142" s="6" t="s">
        <v>123</v>
      </c>
      <c r="D142" s="6" t="s">
        <v>7</v>
      </c>
      <c r="E142" s="6" t="s">
        <v>8</v>
      </c>
      <c r="F142" s="7">
        <f t="shared" si="21"/>
        <v>15</v>
      </c>
      <c r="G142" s="53">
        <f>G143</f>
        <v>15000</v>
      </c>
      <c r="H142" s="54">
        <f t="shared" si="19"/>
        <v>8.2200000000000006</v>
      </c>
      <c r="I142" s="53">
        <f t="shared" si="36"/>
        <v>8220</v>
      </c>
      <c r="J142" s="54">
        <f t="shared" si="20"/>
        <v>54.800000000000004</v>
      </c>
      <c r="K142" s="51"/>
      <c r="L142" s="52"/>
      <c r="M142" s="52"/>
      <c r="N142" s="52"/>
    </row>
    <row r="143" spans="1:14" ht="31.2" outlineLevel="3" x14ac:dyDescent="0.3">
      <c r="A143" s="14" t="s">
        <v>184</v>
      </c>
      <c r="B143" s="6" t="s">
        <v>5</v>
      </c>
      <c r="C143" s="6" t="s">
        <v>123</v>
      </c>
      <c r="D143" s="6" t="s">
        <v>124</v>
      </c>
      <c r="E143" s="6" t="s">
        <v>8</v>
      </c>
      <c r="F143" s="7">
        <f t="shared" si="21"/>
        <v>15</v>
      </c>
      <c r="G143" s="53">
        <f>G144</f>
        <v>15000</v>
      </c>
      <c r="H143" s="54">
        <f t="shared" si="19"/>
        <v>8.2200000000000006</v>
      </c>
      <c r="I143" s="53">
        <f t="shared" si="36"/>
        <v>8220</v>
      </c>
      <c r="J143" s="54">
        <f t="shared" si="20"/>
        <v>54.800000000000004</v>
      </c>
      <c r="K143" s="51"/>
      <c r="L143" s="52"/>
      <c r="M143" s="52"/>
      <c r="N143" s="52"/>
    </row>
    <row r="144" spans="1:14" ht="31.2" outlineLevel="4" x14ac:dyDescent="0.3">
      <c r="A144" s="14" t="s">
        <v>125</v>
      </c>
      <c r="B144" s="6" t="s">
        <v>5</v>
      </c>
      <c r="C144" s="6" t="s">
        <v>123</v>
      </c>
      <c r="D144" s="6" t="s">
        <v>126</v>
      </c>
      <c r="E144" s="6" t="s">
        <v>8</v>
      </c>
      <c r="F144" s="7">
        <f>G144/1000</f>
        <v>15</v>
      </c>
      <c r="G144" s="53">
        <f>G145</f>
        <v>15000</v>
      </c>
      <c r="H144" s="54">
        <f t="shared" si="19"/>
        <v>8.2200000000000006</v>
      </c>
      <c r="I144" s="53">
        <f t="shared" si="36"/>
        <v>8220</v>
      </c>
      <c r="J144" s="54">
        <f t="shared" si="20"/>
        <v>54.800000000000004</v>
      </c>
      <c r="K144" s="51"/>
      <c r="L144" s="52"/>
      <c r="M144" s="52"/>
      <c r="N144" s="52"/>
    </row>
    <row r="145" spans="1:14" ht="46.8" outlineLevel="4" x14ac:dyDescent="0.3">
      <c r="A145" s="14" t="s">
        <v>23</v>
      </c>
      <c r="B145" s="6">
        <v>981</v>
      </c>
      <c r="C145" s="6">
        <v>1102</v>
      </c>
      <c r="D145" s="6">
        <v>1000004010</v>
      </c>
      <c r="E145" s="6">
        <v>200</v>
      </c>
      <c r="F145" s="7">
        <f>G145/1000</f>
        <v>15</v>
      </c>
      <c r="G145" s="53">
        <v>15000</v>
      </c>
      <c r="H145" s="54">
        <f t="shared" si="19"/>
        <v>8.2200000000000006</v>
      </c>
      <c r="I145" s="53">
        <v>8220</v>
      </c>
      <c r="J145" s="54">
        <f t="shared" si="20"/>
        <v>54.800000000000004</v>
      </c>
      <c r="K145" s="51"/>
      <c r="L145" s="52"/>
      <c r="M145" s="52"/>
      <c r="N145" s="52"/>
    </row>
    <row r="146" spans="1:14" ht="31.2" hidden="1" outlineLevel="5" x14ac:dyDescent="0.3">
      <c r="A146" s="65" t="s">
        <v>118</v>
      </c>
      <c r="B146" s="61" t="s">
        <v>5</v>
      </c>
      <c r="C146" s="61" t="s">
        <v>123</v>
      </c>
      <c r="D146" s="61" t="s">
        <v>126</v>
      </c>
      <c r="E146" s="61" t="s">
        <v>119</v>
      </c>
      <c r="F146" s="7">
        <f>G146/1000</f>
        <v>0</v>
      </c>
      <c r="G146" s="53">
        <v>0</v>
      </c>
      <c r="H146" s="54">
        <f t="shared" si="19"/>
        <v>0</v>
      </c>
      <c r="I146" s="66">
        <v>0</v>
      </c>
      <c r="J146" s="77" t="e">
        <f t="shared" si="20"/>
        <v>#DIV/0!</v>
      </c>
      <c r="K146" s="51"/>
      <c r="L146" s="52"/>
      <c r="M146" s="52"/>
      <c r="N146" s="52"/>
    </row>
    <row r="147" spans="1:14" ht="18.75" customHeight="1" collapsed="1" x14ac:dyDescent="0.3">
      <c r="A147" s="82" t="s">
        <v>127</v>
      </c>
      <c r="B147" s="83"/>
      <c r="C147" s="83"/>
      <c r="D147" s="83"/>
      <c r="E147" s="83"/>
      <c r="F147" s="15">
        <f t="shared" si="21"/>
        <v>17209.270219999999</v>
      </c>
      <c r="G147" s="67">
        <f>G9</f>
        <v>17209270.219999999</v>
      </c>
      <c r="H147" s="54">
        <f>I147/1000-0.1</f>
        <v>12760.580649999998</v>
      </c>
      <c r="I147" s="67">
        <f>I141+I136+I126+I121+I86+I61+I51+I45+I10</f>
        <v>12760680.649999999</v>
      </c>
      <c r="J147" s="78"/>
      <c r="K147" s="51"/>
      <c r="L147" s="52"/>
      <c r="M147" s="52"/>
      <c r="N147" s="52"/>
    </row>
    <row r="148" spans="1:14" ht="12.75" customHeight="1" x14ac:dyDescent="0.3">
      <c r="A148" s="12"/>
      <c r="B148" s="3"/>
      <c r="C148" s="3"/>
      <c r="D148" s="3"/>
      <c r="E148" s="3"/>
      <c r="F148" s="3"/>
      <c r="G148" s="3"/>
      <c r="H148" s="25"/>
      <c r="I148" s="3"/>
      <c r="J148" s="25"/>
      <c r="K148" s="3"/>
    </row>
    <row r="149" spans="1:14" ht="25.65" customHeight="1" x14ac:dyDescent="0.3">
      <c r="A149" s="80"/>
      <c r="B149" s="81"/>
      <c r="C149" s="81"/>
      <c r="D149" s="81"/>
      <c r="E149" s="81"/>
      <c r="F149" s="81"/>
      <c r="G149" s="81"/>
      <c r="H149" s="26"/>
      <c r="I149" s="21"/>
      <c r="J149" s="26"/>
      <c r="K149" s="3"/>
    </row>
  </sheetData>
  <mergeCells count="5">
    <mergeCell ref="E1:J2"/>
    <mergeCell ref="A147:E147"/>
    <mergeCell ref="A149:G149"/>
    <mergeCell ref="A4:K4"/>
    <mergeCell ref="A5:K5"/>
  </mergeCells>
  <pageMargins left="0.78740157480314965" right="0.59055118110236227" top="0.59055118110236227" bottom="0.59055118110236227" header="0.39370078740157483" footer="0.51181102362204722"/>
  <pageSetup paperSize="9" scale="5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</vt:lpstr>
      <vt:lpstr>4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2023-10-17T07:54:28Z</cp:lastPrinted>
  <dcterms:created xsi:type="dcterms:W3CDTF">2020-02-04T06:06:40Z</dcterms:created>
  <dcterms:modified xsi:type="dcterms:W3CDTF">2023-10-24T10:26:04Z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