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ДУМЫ\2022\№3-23- от 19.12.2022 -бюджет 2023-2025\"/>
    </mc:Choice>
  </mc:AlternateContent>
  <bookViews>
    <workbookView xWindow="-120" yWindow="-120" windowWidth="15480" windowHeight="11640" activeTab="1"/>
  </bookViews>
  <sheets>
    <sheet name="Приложение6" sheetId="2" r:id="rId1"/>
    <sheet name="Приложение11" sheetId="3" r:id="rId2"/>
  </sheets>
  <definedNames>
    <definedName name="_xlnm.Print_Titles" localSheetId="1">Приложение11!$9:$9</definedName>
    <definedName name="_xlnm.Print_Titles" localSheetId="0">Приложение6!$9:$9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42" i="2" l="1"/>
  <c r="F11" i="2"/>
  <c r="F100" i="2"/>
  <c r="F101" i="2"/>
  <c r="F65" i="2" l="1"/>
  <c r="F66" i="2"/>
  <c r="F67" i="2"/>
  <c r="F68" i="2"/>
  <c r="F69" i="2"/>
  <c r="G64" i="2"/>
  <c r="G29" i="2"/>
  <c r="G68" i="2"/>
  <c r="G67" i="2" l="1"/>
  <c r="G66" i="2" l="1"/>
  <c r="G65" i="2" l="1"/>
  <c r="G53" i="2" l="1"/>
  <c r="F53" i="2" s="1"/>
  <c r="G147" i="2"/>
  <c r="G52" i="2" l="1"/>
  <c r="F52" i="2" l="1"/>
  <c r="G51" i="2"/>
  <c r="F51" i="2" s="1"/>
  <c r="G50" i="2" l="1"/>
  <c r="G16" i="3"/>
  <c r="I16" i="3"/>
  <c r="H21" i="3"/>
  <c r="H22" i="3"/>
  <c r="H23" i="3"/>
  <c r="I21" i="3"/>
  <c r="I22" i="3"/>
  <c r="F23" i="3"/>
  <c r="G22" i="3"/>
  <c r="F22" i="3" s="1"/>
  <c r="I20" i="3"/>
  <c r="G20" i="3"/>
  <c r="G20" i="2"/>
  <c r="G116" i="3"/>
  <c r="G21" i="3" l="1"/>
  <c r="F21" i="3" s="1"/>
  <c r="I126" i="3"/>
  <c r="I121" i="3"/>
  <c r="H80" i="3"/>
  <c r="F80" i="3"/>
  <c r="H84" i="3"/>
  <c r="F84" i="3"/>
  <c r="F46" i="3"/>
  <c r="G45" i="3"/>
  <c r="F45" i="3"/>
  <c r="G44" i="3"/>
  <c r="F44" i="3" s="1"/>
  <c r="I41" i="3"/>
  <c r="G41" i="3"/>
  <c r="H42" i="3"/>
  <c r="F42" i="3"/>
  <c r="F24" i="3"/>
  <c r="H20" i="3"/>
  <c r="H19" i="3"/>
  <c r="H24" i="3"/>
  <c r="F19" i="3"/>
  <c r="F20" i="3"/>
  <c r="F103" i="2"/>
  <c r="F147" i="2"/>
  <c r="G127" i="2"/>
  <c r="G126" i="2" s="1"/>
  <c r="F46" i="2"/>
  <c r="G47" i="2"/>
  <c r="G45" i="2" s="1"/>
  <c r="G31" i="2"/>
  <c r="G49" i="2"/>
  <c r="G48" i="2" s="1"/>
  <c r="F48" i="2" s="1"/>
  <c r="F50" i="2"/>
  <c r="F37" i="2"/>
  <c r="F38" i="2"/>
  <c r="F35" i="2"/>
  <c r="F49" i="2" l="1"/>
  <c r="G146" i="2"/>
  <c r="F146" i="2" s="1"/>
  <c r="G144" i="2"/>
  <c r="D144" i="2" l="1"/>
  <c r="F145" i="2"/>
  <c r="F144" i="2"/>
  <c r="G87" i="3" l="1"/>
  <c r="G86" i="3" s="1"/>
  <c r="I87" i="3"/>
  <c r="H87" i="3" s="1"/>
  <c r="F88" i="3"/>
  <c r="H88" i="3"/>
  <c r="I73" i="3"/>
  <c r="F87" i="3" l="1"/>
  <c r="G85" i="3"/>
  <c r="F85" i="3" s="1"/>
  <c r="F86" i="3"/>
  <c r="I86" i="3"/>
  <c r="I125" i="3"/>
  <c r="G56" i="3"/>
  <c r="I38" i="3"/>
  <c r="I114" i="3"/>
  <c r="G74" i="3"/>
  <c r="G76" i="3"/>
  <c r="G73" i="3" l="1"/>
  <c r="H86" i="3"/>
  <c r="I85" i="3"/>
  <c r="H85" i="3" s="1"/>
  <c r="H116" i="3" l="1"/>
  <c r="G18" i="3" l="1"/>
  <c r="H52" i="3"/>
  <c r="I36" i="3" l="1"/>
  <c r="G36" i="3"/>
  <c r="G130" i="2" l="1"/>
  <c r="I124" i="3"/>
  <c r="I123" i="3" s="1"/>
  <c r="I122" i="3" s="1"/>
  <c r="G125" i="3"/>
  <c r="G124" i="3" s="1"/>
  <c r="G123" i="3" s="1"/>
  <c r="G122" i="3" s="1"/>
  <c r="I120" i="3"/>
  <c r="I119" i="3" s="1"/>
  <c r="I118" i="3" s="1"/>
  <c r="I117" i="3" s="1"/>
  <c r="G120" i="3"/>
  <c r="G119" i="3" s="1"/>
  <c r="G118" i="3" s="1"/>
  <c r="G117" i="3" s="1"/>
  <c r="I113" i="3"/>
  <c r="I112" i="3" s="1"/>
  <c r="I111" i="3" s="1"/>
  <c r="G114" i="3"/>
  <c r="G113" i="3" s="1"/>
  <c r="G112" i="3" s="1"/>
  <c r="G111" i="3" s="1"/>
  <c r="G102" i="3"/>
  <c r="G101" i="3" s="1"/>
  <c r="G95" i="3"/>
  <c r="I95" i="3"/>
  <c r="G93" i="3"/>
  <c r="I93" i="3"/>
  <c r="G91" i="3"/>
  <c r="I91" i="3"/>
  <c r="I83" i="3"/>
  <c r="I82" i="3" s="1"/>
  <c r="I81" i="3" s="1"/>
  <c r="G83" i="3"/>
  <c r="G82" i="3" s="1"/>
  <c r="G81" i="3" s="1"/>
  <c r="I71" i="3"/>
  <c r="I70" i="3" s="1"/>
  <c r="G71" i="3"/>
  <c r="G70" i="3" s="1"/>
  <c r="G69" i="3" s="1"/>
  <c r="G59" i="3"/>
  <c r="G55" i="3"/>
  <c r="G54" i="3" s="1"/>
  <c r="G53" i="3" s="1"/>
  <c r="I56" i="3"/>
  <c r="I55" i="3" s="1"/>
  <c r="I54" i="3" s="1"/>
  <c r="I53" i="3" s="1"/>
  <c r="I50" i="3"/>
  <c r="G50" i="3"/>
  <c r="G49" i="3" s="1"/>
  <c r="G48" i="3" s="1"/>
  <c r="G47" i="3" s="1"/>
  <c r="I40" i="3"/>
  <c r="G40" i="3"/>
  <c r="I34" i="3"/>
  <c r="G34" i="3"/>
  <c r="H39" i="3"/>
  <c r="H38" i="3"/>
  <c r="F39" i="3"/>
  <c r="G38" i="3"/>
  <c r="F38" i="3" s="1"/>
  <c r="I31" i="3"/>
  <c r="G31" i="3"/>
  <c r="I18" i="3"/>
  <c r="G17" i="3"/>
  <c r="I15" i="3"/>
  <c r="I14" i="3" s="1"/>
  <c r="I13" i="3" s="1"/>
  <c r="I12" i="3" s="1"/>
  <c r="G14" i="3"/>
  <c r="G13" i="3" s="1"/>
  <c r="G12" i="3" s="1"/>
  <c r="F15" i="3"/>
  <c r="G113" i="2"/>
  <c r="G112" i="2" s="1"/>
  <c r="F114" i="2"/>
  <c r="F115" i="2"/>
  <c r="G81" i="2"/>
  <c r="G72" i="2" s="1"/>
  <c r="G71" i="2" s="1"/>
  <c r="G18" i="2"/>
  <c r="I17" i="3" l="1"/>
  <c r="H18" i="3"/>
  <c r="I69" i="3"/>
  <c r="I58" i="3" s="1"/>
  <c r="G58" i="3"/>
  <c r="I30" i="3"/>
  <c r="I49" i="3"/>
  <c r="H50" i="3"/>
  <c r="G30" i="3"/>
  <c r="H15" i="3"/>
  <c r="G90" i="3"/>
  <c r="G89" i="3" s="1"/>
  <c r="G80" i="3" s="1"/>
  <c r="F113" i="2"/>
  <c r="I90" i="3"/>
  <c r="I89" i="3" s="1"/>
  <c r="I80" i="3" s="1"/>
  <c r="F112" i="2"/>
  <c r="G57" i="2"/>
  <c r="F43" i="2"/>
  <c r="G42" i="2"/>
  <c r="F47" i="2"/>
  <c r="G44" i="2"/>
  <c r="G34" i="2"/>
  <c r="G30" i="2" l="1"/>
  <c r="G29" i="3"/>
  <c r="G11" i="3" s="1"/>
  <c r="G10" i="3" s="1"/>
  <c r="G127" i="3" s="1"/>
  <c r="H16" i="3"/>
  <c r="H17" i="3"/>
  <c r="I48" i="3"/>
  <c r="H49" i="3"/>
  <c r="I29" i="3"/>
  <c r="I11" i="3" s="1"/>
  <c r="H11" i="3" s="1"/>
  <c r="F42" i="2"/>
  <c r="G106" i="2"/>
  <c r="F143" i="2"/>
  <c r="F99" i="2"/>
  <c r="F57" i="2"/>
  <c r="F159" i="2"/>
  <c r="F160" i="2"/>
  <c r="F154" i="2"/>
  <c r="F132" i="2"/>
  <c r="F137" i="2"/>
  <c r="F117" i="2"/>
  <c r="F118" i="2"/>
  <c r="F119" i="2"/>
  <c r="F120" i="2"/>
  <c r="F121" i="2"/>
  <c r="F122" i="2"/>
  <c r="F125" i="2"/>
  <c r="F127" i="2"/>
  <c r="F128" i="2"/>
  <c r="F109" i="2"/>
  <c r="F111" i="2"/>
  <c r="F86" i="2"/>
  <c r="F88" i="2"/>
  <c r="F90" i="2"/>
  <c r="F92" i="2"/>
  <c r="F94" i="2"/>
  <c r="F64" i="2"/>
  <c r="F59" i="2"/>
  <c r="F33" i="2"/>
  <c r="F34" i="2"/>
  <c r="F44" i="2"/>
  <c r="F45" i="2"/>
  <c r="F21" i="2"/>
  <c r="F24" i="2"/>
  <c r="F28" i="2"/>
  <c r="F15" i="2"/>
  <c r="I47" i="3" l="1"/>
  <c r="H47" i="3" s="1"/>
  <c r="H48" i="3"/>
  <c r="F106" i="2"/>
  <c r="F58" i="2"/>
  <c r="F107" i="2"/>
  <c r="F75" i="2"/>
  <c r="F76" i="2"/>
  <c r="F77" i="2"/>
  <c r="F78" i="2"/>
  <c r="F79" i="2"/>
  <c r="F80" i="2"/>
  <c r="F82" i="2"/>
  <c r="I10" i="3" l="1"/>
  <c r="F20" i="2"/>
  <c r="F32" i="2"/>
  <c r="F19" i="2"/>
  <c r="G14" i="2"/>
  <c r="F14" i="2" s="1"/>
  <c r="G131" i="2"/>
  <c r="F131" i="2" s="1"/>
  <c r="G124" i="2"/>
  <c r="F124" i="2" s="1"/>
  <c r="G74" i="2"/>
  <c r="F74" i="2" s="1"/>
  <c r="G87" i="2"/>
  <c r="F87" i="2" s="1"/>
  <c r="G93" i="2"/>
  <c r="F93" i="2" s="1"/>
  <c r="F81" i="2"/>
  <c r="G23" i="2"/>
  <c r="F23" i="2" s="1"/>
  <c r="F130" i="2"/>
  <c r="G108" i="2"/>
  <c r="G91" i="2"/>
  <c r="F91" i="2" s="1"/>
  <c r="G98" i="2"/>
  <c r="G102" i="2"/>
  <c r="G116" i="2"/>
  <c r="F116" i="2" s="1"/>
  <c r="G136" i="2"/>
  <c r="G141" i="2"/>
  <c r="G140" i="2" s="1"/>
  <c r="G153" i="2"/>
  <c r="G158" i="2"/>
  <c r="F158" i="2" s="1"/>
  <c r="G27" i="2"/>
  <c r="G56" i="2"/>
  <c r="G63" i="2"/>
  <c r="G62" i="2" s="1"/>
  <c r="G61" i="2" s="1"/>
  <c r="G60" i="2" s="1"/>
  <c r="G85" i="2"/>
  <c r="G89" i="2"/>
  <c r="F89" i="2" s="1"/>
  <c r="G110" i="2"/>
  <c r="F17" i="3"/>
  <c r="G101" i="2" l="1"/>
  <c r="F102" i="2"/>
  <c r="F110" i="2"/>
  <c r="G105" i="2"/>
  <c r="F105" i="2" s="1"/>
  <c r="G84" i="2"/>
  <c r="F84" i="2" s="1"/>
  <c r="I127" i="3"/>
  <c r="F85" i="2"/>
  <c r="F108" i="2"/>
  <c r="G157" i="2"/>
  <c r="F157" i="2" s="1"/>
  <c r="G129" i="2"/>
  <c r="F126" i="2" s="1"/>
  <c r="G13" i="2"/>
  <c r="F13" i="2" s="1"/>
  <c r="G135" i="2"/>
  <c r="F136" i="2"/>
  <c r="G26" i="2"/>
  <c r="F27" i="2"/>
  <c r="G152" i="2"/>
  <c r="F153" i="2"/>
  <c r="G73" i="2"/>
  <c r="F73" i="2" s="1"/>
  <c r="G55" i="2"/>
  <c r="G54" i="2" s="1"/>
  <c r="F54" i="2" s="1"/>
  <c r="F56" i="2"/>
  <c r="F141" i="2"/>
  <c r="G97" i="2"/>
  <c r="F98" i="2"/>
  <c r="F63" i="2"/>
  <c r="G123" i="2"/>
  <c r="F123" i="2" s="1"/>
  <c r="G22" i="2"/>
  <c r="F22" i="2" s="1"/>
  <c r="H12" i="3"/>
  <c r="H13" i="3"/>
  <c r="H1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40" i="3"/>
  <c r="H41" i="3"/>
  <c r="H43" i="3"/>
  <c r="H51" i="3"/>
  <c r="H53" i="3"/>
  <c r="H54" i="3"/>
  <c r="H55" i="3"/>
  <c r="H56" i="3"/>
  <c r="H57" i="3"/>
  <c r="H58" i="3"/>
  <c r="H10" i="3" s="1"/>
  <c r="H59" i="3"/>
  <c r="H60" i="3"/>
  <c r="H61" i="3"/>
  <c r="H62" i="3"/>
  <c r="H63" i="3"/>
  <c r="H64" i="3"/>
  <c r="H65" i="3"/>
  <c r="H66" i="3"/>
  <c r="H67" i="3"/>
  <c r="H68" i="3"/>
  <c r="H70" i="3"/>
  <c r="H71" i="3"/>
  <c r="H72" i="3"/>
  <c r="H74" i="3"/>
  <c r="H75" i="3"/>
  <c r="H76" i="3"/>
  <c r="H77" i="3"/>
  <c r="H78" i="3"/>
  <c r="H79" i="3"/>
  <c r="H81" i="3"/>
  <c r="H82" i="3"/>
  <c r="H83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5" i="3"/>
  <c r="H114" i="3" s="1"/>
  <c r="H113" i="3" s="1"/>
  <c r="H112" i="3" s="1"/>
  <c r="H111" i="3" s="1"/>
  <c r="H117" i="3"/>
  <c r="H118" i="3"/>
  <c r="H119" i="3"/>
  <c r="H120" i="3"/>
  <c r="H121" i="3"/>
  <c r="H122" i="3"/>
  <c r="H123" i="3"/>
  <c r="H124" i="3"/>
  <c r="H125" i="3"/>
  <c r="H126" i="3"/>
  <c r="F11" i="3"/>
  <c r="F12" i="3"/>
  <c r="F13" i="3"/>
  <c r="F14" i="3"/>
  <c r="F16" i="3"/>
  <c r="F18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40" i="3"/>
  <c r="F41" i="3"/>
  <c r="F43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4" i="3"/>
  <c r="F75" i="3"/>
  <c r="F76" i="3"/>
  <c r="F77" i="3"/>
  <c r="F78" i="3"/>
  <c r="F79" i="3"/>
  <c r="F81" i="3"/>
  <c r="F82" i="3"/>
  <c r="F83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0" i="3"/>
  <c r="F73" i="3" l="1"/>
  <c r="H73" i="3"/>
  <c r="H69" i="3" s="1"/>
  <c r="H127" i="3"/>
  <c r="G156" i="2"/>
  <c r="G155" i="2" s="1"/>
  <c r="F155" i="2" s="1"/>
  <c r="F129" i="2"/>
  <c r="G104" i="2"/>
  <c r="G12" i="2"/>
  <c r="F12" i="2" s="1"/>
  <c r="G25" i="2"/>
  <c r="F25" i="2" s="1"/>
  <c r="F26" i="2"/>
  <c r="G151" i="2"/>
  <c r="F152" i="2"/>
  <c r="G134" i="2"/>
  <c r="F135" i="2"/>
  <c r="F55" i="2"/>
  <c r="G139" i="2"/>
  <c r="F140" i="2"/>
  <c r="G100" i="2"/>
  <c r="G96" i="2"/>
  <c r="F96" i="2" s="1"/>
  <c r="F97" i="2"/>
  <c r="F62" i="2"/>
  <c r="F31" i="2"/>
  <c r="G17" i="2"/>
  <c r="F18" i="2"/>
  <c r="G83" i="2"/>
  <c r="G70" i="2" s="1"/>
  <c r="F156" i="2" l="1"/>
  <c r="F104" i="2"/>
  <c r="G95" i="2"/>
  <c r="F95" i="2" s="1"/>
  <c r="F83" i="2"/>
  <c r="G133" i="2"/>
  <c r="F133" i="2" s="1"/>
  <c r="F134" i="2"/>
  <c r="G150" i="2"/>
  <c r="F150" i="2" s="1"/>
  <c r="F151" i="2"/>
  <c r="G138" i="2"/>
  <c r="F138" i="2" s="1"/>
  <c r="F139" i="2"/>
  <c r="F60" i="2"/>
  <c r="F61" i="2"/>
  <c r="F29" i="2"/>
  <c r="F17" i="2"/>
  <c r="G16" i="2"/>
  <c r="G11" i="2" s="1"/>
  <c r="F72" i="2" l="1"/>
  <c r="F16" i="2"/>
  <c r="F71" i="2" l="1"/>
  <c r="G10" i="2"/>
  <c r="F10" i="2" s="1"/>
  <c r="F70" i="2" l="1"/>
  <c r="G161" i="2"/>
  <c r="F161" i="2" s="1"/>
</calcChain>
</file>

<file path=xl/sharedStrings.xml><?xml version="1.0" encoding="utf-8"?>
<sst xmlns="http://schemas.openxmlformats.org/spreadsheetml/2006/main" count="1310" uniqueCount="212">
  <si>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</si>
  <si>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</si>
  <si>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</si>
  <si>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</si>
  <si>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</si>
  <si>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</si>
  <si>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</si>
  <si>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</si>
  <si>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</si>
  <si>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</si>
  <si>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</si>
  <si>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</si>
  <si>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</si>
  <si>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</si>
  <si>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</si>
  <si>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</si>
  <si>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</si>
  <si>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</si>
  <si>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</si>
  <si>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</si>
  <si>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</si>
  <si>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</si>
  <si>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</si>
  <si>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</si>
  <si>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</si>
  <si>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</si>
  <si>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</si>
  <si>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</si>
  <si>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</si>
  <si>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</si>
  <si>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</si>
  <si>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</si>
  <si>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</si>
  <si>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</si>
  <si>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</si>
  <si>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</si>
  <si>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</si>
  <si>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  Условно утверждаемые расходы</t>
  </si>
  <si>
    <t>0100088000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</si>
  <si>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</si>
  <si>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</si>
  <si>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</si>
  <si>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</si>
  <si>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</si>
  <si>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</si>
  <si>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</si>
  <si>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</si>
  <si>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</si>
  <si>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</si>
  <si>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</si>
  <si>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</si>
  <si>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</si>
  <si>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</si>
  <si>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</si>
  <si>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</si>
  <si>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</si>
  <si>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</si>
  <si>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</si>
  <si>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</si>
  <si>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</si>
  <si>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</si>
  <si>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</si>
  <si>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</si>
  <si>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</si>
  <si>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</si>
  <si>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</si>
  <si>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</si>
  <si>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</si>
  <si>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</si>
  <si>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</si>
  <si>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</si>
  <si>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</si>
  <si>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>1100015170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</si>
  <si>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</si>
  <si>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>1100015550</t>
  </si>
  <si>
    <t xml:space="preserve">          Расходы на благоустройство дворовой территории по ул Курортная пгт. Нижнеивкино</t>
  </si>
  <si>
    <t>11000S5170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</si>
  <si>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</si>
  <si>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</si>
  <si>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</si>
  <si>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</si>
  <si>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</si>
  <si>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</si>
  <si>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</si>
  <si>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</si>
  <si>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</si>
  <si>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</si>
  <si>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</si>
  <si>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</si>
  <si>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</si>
  <si>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</si>
  <si>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</si>
  <si>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</si>
  <si>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</si>
  <si>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</si>
  <si>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</si>
  <si>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</si>
  <si>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</si>
  <si>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</si>
  <si>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</si>
  <si>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</si>
  <si>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</si>
  <si>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</si>
  <si>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</si>
  <si>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</si>
  <si>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</si>
  <si>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</si>
  <si>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</si>
  <si>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</si>
  <si>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</si>
  <si>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      Обеспечение комплексного развития сельских территорий</t>
  </si>
  <si>
    <t>14000L5760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</si>
  <si>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</si>
  <si>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</si>
  <si>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</si>
  <si>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</si>
  <si>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</si>
  <si>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</si>
  <si>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</si>
  <si>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</si>
  <si>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</si>
  <si>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</si>
  <si>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</si>
  <si>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</si>
  <si>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</si>
  <si>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</si>
  <si>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</si>
  <si>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</si>
  <si>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</si>
  <si>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</si>
  <si>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</si>
  <si>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</si>
  <si>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</si>
  <si>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</si>
  <si>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</si>
  <si>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</si>
  <si>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</si>
  <si>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</si>
  <si>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</si>
  <si>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</si>
  <si>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</si>
  <si>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к решению Нижнеивкинской</t>
  </si>
  <si>
    <t>Поселковой Думы</t>
  </si>
  <si>
    <t>ВЕДОМСТВЕННАЯ СТРУКТУРА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</si>
  <si>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</si>
  <si>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</si>
  <si>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1300000160</t>
  </si>
  <si>
    <t>1200255550</t>
  </si>
  <si>
    <t>1400005760</t>
  </si>
  <si>
    <t xml:space="preserve">Расходы на благоустройство территории пгт Нижнеивкино 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</si>
  <si>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</si>
  <si>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</si>
  <si>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</si>
  <si>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</si>
  <si>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>Расходы на ремонт гидроузла пгт Нижнеивкино</t>
  </si>
  <si>
    <t xml:space="preserve">            Создание и деятельность в муниципальных образованиях административной (ых) комисии (ий)</t>
  </si>
  <si>
    <t>0100016050</t>
  </si>
  <si>
    <t xml:space="preserve">              Закупка товаров, работ и услуг для обеспечения государственных (муниципальных) нужд</t>
  </si>
  <si>
    <t>доб в росп</t>
  </si>
  <si>
    <t>убрать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</si>
  <si>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</si>
  <si>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t xml:space="preserve"> Муниципальная програма "Развитие транспортной системы муниципального образования Нижнеивкинское городское поселение"</t>
  </si>
  <si>
    <t>Приложение № 6</t>
  </si>
  <si>
    <t>Приложение № 11</t>
  </si>
  <si>
    <t>Сумма всего (тыс.руб.) 2024 год</t>
  </si>
  <si>
    <t>11000S5555</t>
  </si>
  <si>
    <t>Софинансирование ремонта автомобильных дорог местного значения с твердым покрытием в границах городских населенных пунктах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</si>
  <si>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</si>
  <si>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Защита населения и территории от чрезвычайных ситуаций природного и техногенного характера, пожарная безопасность</t>
  </si>
  <si>
    <t>11000S5175</t>
  </si>
  <si>
    <t>080001403А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</si>
  <si>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</si>
  <si>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</si>
  <si>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расходов бюджета Нижнеивкинского городского поселения на  плановый период 2024-2025года</t>
  </si>
  <si>
    <t>Сумма всего (тыс.руб.) 2025 год</t>
  </si>
  <si>
    <t>Сумма на 2024 год</t>
  </si>
  <si>
    <t>Сумма на 2025 год</t>
  </si>
  <si>
    <t xml:space="preserve">расходов бюджета Нижнеивкинского городского поселения на 2023 год </t>
  </si>
  <si>
    <t>Сумма всего (тыс.руб.) на 2023</t>
  </si>
  <si>
    <t>010001403А</t>
  </si>
  <si>
    <t>Выравнивание обеспеченности муниципальных образований по реализации ими их отдельных расходных обязательств</t>
  </si>
  <si>
    <t>Муниципальная программа "Энергосбережение и повышения энергетической эффективности на территории Нижнеивкинского городского поселения"</t>
  </si>
  <si>
    <t xml:space="preserve">  Мероприятия в области энергосбережение и повышения энергетической эффективности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</si>
  <si>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</si>
  <si>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 xml:space="preserve">        Муниципальная программа "Управление муниципальным имуществом Нижнеивкинского городского поселения 2023-2027 гг"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</si>
  <si>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</si>
  <si>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 xml:space="preserve">          Расходы на ремонт проезжей части пер.Солнечный</t>
  </si>
  <si>
    <t xml:space="preserve">      Расходы на ремонт проезжей части пер.Солнечный</t>
  </si>
  <si>
    <t>11000S5176</t>
  </si>
  <si>
    <t>Поддержка отрасли культуры</t>
  </si>
  <si>
    <t>08000L5190</t>
  </si>
  <si>
    <t xml:space="preserve">   Закупка товаров, работ и услуг для обеспечения государственных (муниципальных) нужд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</si>
  <si>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</si>
  <si>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</si>
  <si>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      Муниципальная программа "Развитие физической культуры и спорта в Нижнеивкинском городском поселении 2023-2027 гг"</t>
  </si>
  <si>
    <t xml:space="preserve">        Муниципальная программа "Организация культурного обслуживания населения в Нижнеивкинском городском поселении на 2022-2026 годах"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</si>
  <si>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</si>
  <si>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      Муниципальная программа "Охрана окружающей среды, воспроизводство и использование природных ресурсов на 2023-27 год"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</si>
  <si>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</si>
  <si>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</si>
  <si>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</si>
  <si>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</si>
  <si>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</si>
  <si>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0400001040</t>
  </si>
  <si>
    <t>0400000000</t>
  </si>
  <si>
    <t>0300000000</t>
  </si>
  <si>
    <t>0310000000</t>
  </si>
  <si>
    <t>0310015160</t>
  </si>
  <si>
    <t>1300015190</t>
  </si>
  <si>
    <t>0314</t>
  </si>
  <si>
    <t>от 19.12.22  №3/23</t>
  </si>
  <si>
    <t>от 19.12.22 № 3/23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</si>
</sst>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.5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rgb="FF000000"/>
      <name val="Arial CYR"/>
      <charset val="204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2">
      <alignment vertical="top" wrapText="1"/>
    </xf>
    <xf numFmtId="4" fontId="13" fillId="3" borderId="2">
      <alignment horizontal="right" vertical="top" shrinkToFit="1"/>
    </xf>
  </cellStyleXfs>
  <cellXfs count="117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0" xfId="0" applyFont="1" applyProtection="1">
      <protection locked="0"/>
    </xf>
    <xf numFmtId="0" fontId="10" fillId="0" borderId="1" xfId="2" applyNumberFormat="1" applyFont="1" applyProtection="1"/>
    <xf numFmtId="0" fontId="10" fillId="0" borderId="2" xfId="5" applyNumberFormat="1" applyFont="1" applyProtection="1">
      <alignment horizontal="center" vertical="center" wrapText="1"/>
    </xf>
    <xf numFmtId="1" fontId="10" fillId="0" borderId="2" xfId="7" applyNumberFormat="1" applyFont="1" applyProtection="1">
      <alignment horizontal="center" vertical="top" shrinkToFit="1"/>
    </xf>
    <xf numFmtId="164" fontId="10" fillId="0" borderId="2" xfId="7" applyNumberFormat="1" applyFont="1" applyProtection="1">
      <alignment horizontal="center" vertical="top" shrinkToFit="1"/>
    </xf>
    <xf numFmtId="1" fontId="11" fillId="0" borderId="2" xfId="7" applyNumberFormat="1" applyFont="1" applyProtection="1">
      <alignment horizontal="center" vertical="top" shrinkToFit="1"/>
    </xf>
    <xf numFmtId="164" fontId="11" fillId="0" borderId="2" xfId="7" applyNumberFormat="1" applyFont="1" applyProtection="1">
      <alignment horizontal="center" vertical="top" shrinkToFit="1"/>
    </xf>
    <xf numFmtId="4" fontId="10" fillId="2" borderId="2" xfId="8" applyNumberFormat="1" applyFont="1" applyProtection="1">
      <alignment horizontal="right" vertical="top" shrinkToFit="1"/>
    </xf>
    <xf numFmtId="4" fontId="10" fillId="2" borderId="3" xfId="11" applyNumberFormat="1" applyFont="1" applyProtection="1">
      <alignment horizontal="right" vertical="top" shrinkToFit="1"/>
    </xf>
    <xf numFmtId="0" fontId="10" fillId="0" borderId="2" xfId="5" applyNumberFormat="1" applyFont="1" applyAlignment="1" applyProtection="1">
      <alignment horizontal="center" vertical="center" wrapText="1"/>
    </xf>
    <xf numFmtId="0" fontId="10" fillId="0" borderId="2" xfId="6" applyNumberFormat="1" applyFont="1" applyAlignment="1" applyProtection="1">
      <alignment vertical="top" wrapText="1"/>
    </xf>
    <xf numFmtId="0" fontId="10" fillId="0" borderId="1" xfId="2" applyNumberFormat="1" applyFont="1" applyAlignment="1" applyProtection="1">
      <alignment wrapText="1"/>
    </xf>
    <xf numFmtId="0" fontId="6" fillId="0" borderId="0" xfId="0" applyFont="1" applyAlignment="1" applyProtection="1">
      <alignment wrapText="1"/>
      <protection locked="0"/>
    </xf>
    <xf numFmtId="0" fontId="11" fillId="0" borderId="2" xfId="6" applyNumberFormat="1" applyFont="1" applyAlignment="1" applyProtection="1">
      <alignment vertical="top" wrapText="1"/>
    </xf>
    <xf numFmtId="0" fontId="10" fillId="0" borderId="6" xfId="6" applyNumberFormat="1" applyFont="1" applyBorder="1" applyAlignment="1" applyProtection="1">
      <alignment vertical="top" wrapText="1"/>
    </xf>
    <xf numFmtId="1" fontId="10" fillId="0" borderId="6" xfId="7" applyNumberFormat="1" applyFont="1" applyBorder="1" applyProtection="1">
      <alignment horizontal="center" vertical="top" shrinkToFit="1"/>
    </xf>
    <xf numFmtId="0" fontId="10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10" fillId="0" borderId="2" xfId="5" applyNumberFormat="1" applyFont="1" applyFill="1" applyProtection="1">
      <alignment horizontal="center" vertical="center" wrapText="1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Protection="1">
      <alignment horizontal="right" vertical="top" shrinkToFit="1"/>
    </xf>
    <xf numFmtId="4" fontId="10" fillId="0" borderId="3" xfId="11" applyNumberFormat="1" applyFont="1" applyFill="1" applyProtection="1">
      <alignment horizontal="right" vertical="top" shrinkToFit="1"/>
    </xf>
    <xf numFmtId="164" fontId="10" fillId="0" borderId="2" xfId="8" applyNumberFormat="1" applyFont="1" applyFill="1" applyAlignment="1" applyProtection="1">
      <alignment horizontal="center" vertical="top" shrinkToFit="1"/>
    </xf>
    <xf numFmtId="0" fontId="11" fillId="0" borderId="2" xfId="6" applyNumberFormat="1" applyFont="1" applyFill="1" applyProtection="1">
      <alignment vertical="top" wrapText="1"/>
    </xf>
    <xf numFmtId="1" fontId="11" fillId="0" borderId="2" xfId="7" applyNumberFormat="1" applyFont="1" applyFill="1" applyProtection="1">
      <alignment horizontal="center" vertical="top" shrinkToFit="1"/>
    </xf>
    <xf numFmtId="164" fontId="11" fillId="0" borderId="2" xfId="8" applyNumberFormat="1" applyFont="1" applyFill="1" applyAlignment="1" applyProtection="1">
      <alignment horizontal="center" vertical="top" shrinkToFit="1"/>
    </xf>
    <xf numFmtId="164" fontId="11" fillId="0" borderId="5" xfId="8" applyNumberFormat="1" applyFont="1" applyFill="1" applyBorder="1" applyAlignment="1" applyProtection="1">
      <alignment horizontal="center" vertical="top" shrinkToFit="1"/>
    </xf>
    <xf numFmtId="0" fontId="10" fillId="0" borderId="6" xfId="6" applyNumberFormat="1" applyFont="1" applyFill="1" applyBorder="1" applyProtection="1">
      <alignment vertical="top" wrapText="1"/>
    </xf>
    <xf numFmtId="1" fontId="10" fillId="0" borderId="6" xfId="7" applyNumberFormat="1" applyFont="1" applyFill="1" applyBorder="1" applyProtection="1">
      <alignment horizontal="center" vertical="top" shrinkToFit="1"/>
    </xf>
    <xf numFmtId="2" fontId="10" fillId="2" borderId="2" xfId="8" applyNumberFormat="1" applyFont="1" applyProtection="1">
      <alignment horizontal="right" vertical="top" shrinkToFit="1"/>
    </xf>
    <xf numFmtId="0" fontId="10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1" fontId="10" fillId="0" borderId="2" xfId="7" applyNumberFormat="1" applyFont="1" applyAlignment="1" applyProtection="1">
      <alignment horizontal="center" vertical="top" shrinkToFit="1"/>
    </xf>
    <xf numFmtId="49" fontId="10" fillId="0" borderId="5" xfId="7" applyNumberFormat="1" applyFont="1" applyBorder="1" applyProtection="1">
      <alignment horizontal="center" vertical="top" shrinkToFit="1"/>
    </xf>
    <xf numFmtId="0" fontId="10" fillId="0" borderId="7" xfId="6" applyNumberFormat="1" applyFont="1" applyBorder="1" applyAlignment="1" applyProtection="1">
      <alignment vertical="top" wrapText="1"/>
    </xf>
    <xf numFmtId="0" fontId="6" fillId="0" borderId="4" xfId="0" applyFont="1" applyBorder="1" applyAlignment="1">
      <alignment wrapText="1"/>
    </xf>
    <xf numFmtId="4" fontId="12" fillId="2" borderId="2" xfId="8" applyNumberFormat="1" applyFont="1" applyProtection="1">
      <alignment horizontal="right" vertical="top" shrinkToFit="1"/>
    </xf>
    <xf numFmtId="0" fontId="6" fillId="0" borderId="1" xfId="0" applyFont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14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11" fillId="0" borderId="8" xfId="25" applyNumberFormat="1" applyFont="1" applyFill="1" applyBorder="1" applyAlignment="1" applyProtection="1">
      <alignment horizontal="left" vertical="top" wrapText="1"/>
    </xf>
    <xf numFmtId="0" fontId="10" fillId="0" borderId="8" xfId="25" applyNumberFormat="1" applyFont="1" applyFill="1" applyBorder="1" applyAlignment="1" applyProtection="1">
      <alignment horizontal="left" vertical="top" wrapText="1"/>
    </xf>
    <xf numFmtId="4" fontId="9" fillId="0" borderId="5" xfId="26" applyFont="1" applyFill="1" applyBorder="1" applyProtection="1">
      <alignment horizontal="right" vertical="top" shrinkToFit="1"/>
    </xf>
    <xf numFmtId="4" fontId="6" fillId="0" borderId="5" xfId="26" applyFont="1" applyFill="1" applyBorder="1" applyProtection="1">
      <alignment horizontal="right" vertical="top" shrinkToFit="1"/>
    </xf>
    <xf numFmtId="164" fontId="10" fillId="0" borderId="6" xfId="7" applyNumberFormat="1" applyFont="1" applyBorder="1" applyProtection="1">
      <alignment horizontal="center" vertical="top" shrinkToFit="1"/>
    </xf>
    <xf numFmtId="1" fontId="10" fillId="0" borderId="7" xfId="7" applyNumberFormat="1" applyFont="1" applyBorder="1" applyProtection="1">
      <alignment horizontal="center" vertical="top" shrinkToFit="1"/>
    </xf>
    <xf numFmtId="164" fontId="10" fillId="0" borderId="7" xfId="7" applyNumberFormat="1" applyFont="1" applyBorder="1" applyProtection="1">
      <alignment horizontal="center" vertical="top" shrinkToFi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4" fontId="6" fillId="2" borderId="2" xfId="8" applyNumberFormat="1" applyFont="1" applyProtection="1">
      <alignment horizontal="right" vertical="top" shrinkToFit="1"/>
    </xf>
    <xf numFmtId="1" fontId="12" fillId="0" borderId="2" xfId="7" applyNumberFormat="1" applyFont="1" applyProtection="1">
      <alignment horizontal="center" vertical="top" shrinkToFit="1"/>
    </xf>
    <xf numFmtId="1" fontId="12" fillId="0" borderId="2" xfId="7" applyNumberFormat="1" applyFont="1" applyFill="1" applyProtection="1">
      <alignment horizontal="center" vertical="top" shrinkToFit="1"/>
    </xf>
    <xf numFmtId="4" fontId="10" fillId="0" borderId="2" xfId="8" applyNumberFormat="1" applyFont="1" applyFill="1" applyAlignment="1" applyProtection="1">
      <alignment horizontal="center" vertical="top" shrinkToFit="1"/>
    </xf>
    <xf numFmtId="4" fontId="9" fillId="0" borderId="9" xfId="26" applyFont="1" applyFill="1" applyBorder="1" applyProtection="1">
      <alignment horizontal="right" vertical="top" shrinkToFit="1"/>
    </xf>
    <xf numFmtId="4" fontId="6" fillId="0" borderId="9" xfId="26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Alignment="1" applyProtection="1">
      <alignment horizontal="center" vertical="top" shrinkToFit="1"/>
    </xf>
    <xf numFmtId="4" fontId="10" fillId="0" borderId="6" xfId="8" applyNumberFormat="1" applyFont="1" applyFill="1" applyBorder="1" applyProtection="1">
      <alignment horizontal="right" vertical="top" shrinkToFit="1"/>
    </xf>
    <xf numFmtId="164" fontId="10" fillId="0" borderId="7" xfId="8" applyNumberFormat="1" applyFont="1" applyFill="1" applyBorder="1" applyAlignment="1" applyProtection="1">
      <alignment horizontal="center" vertical="top" shrinkToFit="1"/>
    </xf>
    <xf numFmtId="4" fontId="10" fillId="0" borderId="7" xfId="8" applyNumberFormat="1" applyFont="1" applyFill="1" applyBorder="1" applyProtection="1">
      <alignment horizontal="right" vertical="top" shrinkToFit="1"/>
    </xf>
    <xf numFmtId="0" fontId="14" fillId="0" borderId="4" xfId="0" applyNumberFormat="1" applyFont="1" applyFill="1" applyBorder="1" applyAlignment="1" applyProtection="1">
      <alignment vertical="top"/>
    </xf>
    <xf numFmtId="0" fontId="5" fillId="0" borderId="4" xfId="0" applyNumberFormat="1" applyFont="1" applyFill="1" applyBorder="1" applyAlignment="1" applyProtection="1">
      <alignment vertical="top"/>
    </xf>
    <xf numFmtId="4" fontId="10" fillId="2" borderId="8" xfId="8" applyNumberFormat="1" applyFont="1" applyBorder="1" applyProtection="1">
      <alignment horizontal="right" vertical="top" shrinkToFit="1"/>
    </xf>
    <xf numFmtId="164" fontId="11" fillId="0" borderId="7" xfId="8" applyNumberFormat="1" applyFont="1" applyFill="1" applyBorder="1" applyAlignment="1" applyProtection="1">
      <alignment horizontal="center" vertical="top" shrinkToFit="1"/>
    </xf>
    <xf numFmtId="0" fontId="0" fillId="0" borderId="4" xfId="0" applyBorder="1" applyProtection="1">
      <protection locked="0"/>
    </xf>
    <xf numFmtId="4" fontId="11" fillId="0" borderId="2" xfId="8" applyNumberFormat="1" applyFont="1" applyFill="1" applyAlignment="1" applyProtection="1">
      <alignment horizontal="center" vertical="top" shrinkToFit="1"/>
    </xf>
    <xf numFmtId="4" fontId="11" fillId="0" borderId="3" xfId="11" applyNumberFormat="1" applyFont="1" applyFill="1" applyAlignment="1" applyProtection="1">
      <alignment horizontal="center" vertical="top" shrinkToFit="1"/>
    </xf>
    <xf numFmtId="164" fontId="12" fillId="0" borderId="2" xfId="8" applyNumberFormat="1" applyFont="1" applyFill="1" applyAlignment="1" applyProtection="1">
      <alignment horizontal="center" vertical="top" shrinkToFit="1"/>
    </xf>
    <xf numFmtId="4" fontId="12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164" fontId="15" fillId="0" borderId="2" xfId="8" applyNumberFormat="1" applyFont="1" applyFill="1" applyAlignment="1" applyProtection="1">
      <alignment horizontal="center" vertical="top" shrinkToFit="1"/>
    </xf>
    <xf numFmtId="3" fontId="11" fillId="0" borderId="2" xfId="8" applyNumberFormat="1" applyFont="1" applyFill="1" applyAlignment="1" applyProtection="1">
      <alignment horizontal="center" vertical="top" shrinkToFit="1"/>
    </xf>
    <xf numFmtId="0" fontId="6" fillId="0" borderId="0" xfId="0" applyFont="1" applyAlignment="1">
      <alignment wrapText="1"/>
    </xf>
    <xf numFmtId="0" fontId="16" fillId="0" borderId="4" xfId="25" applyNumberFormat="1" applyFont="1" applyBorder="1" applyAlignment="1" applyProtection="1">
      <alignment horizontal="left" vertical="top" wrapText="1"/>
    </xf>
    <xf numFmtId="0" fontId="16" fillId="5" borderId="4" xfId="25" applyNumberFormat="1" applyFont="1" applyFill="1" applyBorder="1" applyAlignment="1" applyProtection="1">
      <alignment horizontal="left" vertical="top" wrapText="1"/>
    </xf>
    <xf numFmtId="1" fontId="10" fillId="0" borderId="1" xfId="7" applyNumberFormat="1" applyFont="1" applyBorder="1" applyProtection="1">
      <alignment horizontal="center" vertical="top" shrinkToFit="1"/>
    </xf>
    <xf numFmtId="0" fontId="17" fillId="0" borderId="0" xfId="0" applyFont="1" applyAlignment="1" applyProtection="1">
      <alignment wrapText="1"/>
      <protection locked="0"/>
    </xf>
    <xf numFmtId="1" fontId="10" fillId="0" borderId="5" xfId="7" applyNumberFormat="1" applyFont="1" applyBorder="1" applyProtection="1">
      <alignment horizontal="center" vertical="top" shrinkToFit="1"/>
    </xf>
    <xf numFmtId="0" fontId="11" fillId="0" borderId="7" xfId="6" applyNumberFormat="1" applyFont="1" applyBorder="1" applyAlignment="1" applyProtection="1">
      <alignment vertical="top" wrapText="1"/>
    </xf>
    <xf numFmtId="164" fontId="10" fillId="0" borderId="8" xfId="8" applyNumberFormat="1" applyFont="1" applyFill="1" applyBorder="1" applyAlignment="1" applyProtection="1">
      <alignment horizontal="center" vertical="top" shrinkToFit="1"/>
    </xf>
    <xf numFmtId="164" fontId="10" fillId="0" borderId="4" xfId="8" applyNumberFormat="1" applyFont="1" applyFill="1" applyBorder="1" applyAlignment="1" applyProtection="1">
      <alignment horizontal="center" vertical="top" shrinkToFit="1"/>
    </xf>
    <xf numFmtId="4" fontId="10" fillId="0" borderId="4" xfId="8" applyNumberFormat="1" applyFont="1" applyFill="1" applyBorder="1" applyProtection="1">
      <alignment horizontal="right" vertical="top" shrinkToFit="1"/>
    </xf>
    <xf numFmtId="49" fontId="10" fillId="0" borderId="4" xfId="20" applyNumberFormat="1" applyFont="1" applyFill="1" applyBorder="1" applyAlignment="1" applyProtection="1">
      <alignment horizontal="center" vertical="top" shrinkToFit="1"/>
    </xf>
    <xf numFmtId="4" fontId="12" fillId="2" borderId="8" xfId="8" applyNumberFormat="1" applyFont="1" applyBorder="1" applyProtection="1">
      <alignment horizontal="right" vertical="top" shrinkToFit="1"/>
    </xf>
    <xf numFmtId="0" fontId="17" fillId="0" borderId="4" xfId="0" applyFont="1" applyBorder="1" applyAlignment="1" applyProtection="1">
      <alignment wrapText="1"/>
      <protection locked="0"/>
    </xf>
    <xf numFmtId="49" fontId="10" fillId="0" borderId="2" xfId="7" applyNumberFormat="1" applyFont="1" applyFill="1" applyProtection="1">
      <alignment horizontal="center" vertical="top" shrinkToFit="1"/>
    </xf>
    <xf numFmtId="0" fontId="6" fillId="0" borderId="2" xfId="6" applyNumberFormat="1" applyFont="1" applyAlignment="1" applyProtection="1">
      <alignment vertical="top" wrapText="1"/>
    </xf>
    <xf numFmtId="0" fontId="6" fillId="0" borderId="4" xfId="0" applyFont="1" applyBorder="1" applyAlignment="1">
      <alignment vertical="center" wrapText="1"/>
    </xf>
    <xf numFmtId="49" fontId="10" fillId="0" borderId="5" xfId="7" applyNumberFormat="1" applyFont="1" applyFill="1" applyBorder="1" applyProtection="1">
      <alignment horizontal="center" vertical="top" shrinkToFit="1"/>
    </xf>
    <xf numFmtId="0" fontId="10" fillId="0" borderId="1" xfId="13" applyNumberFormat="1" applyFont="1" applyProtection="1">
      <alignment horizontal="left" wrapText="1"/>
    </xf>
    <xf numFmtId="0" fontId="10" fillId="0" borderId="1" xfId="13" applyFont="1">
      <alignment horizontal="left" wrapText="1"/>
    </xf>
    <xf numFmtId="0" fontId="9" fillId="0" borderId="1" xfId="0" applyFont="1" applyBorder="1" applyAlignment="1">
      <alignment horizontal="center" vertical="top"/>
    </xf>
    <xf numFmtId="0" fontId="10" fillId="0" borderId="1" xfId="4" applyNumberFormat="1" applyFont="1" applyProtection="1">
      <alignment horizontal="right"/>
    </xf>
    <xf numFmtId="0" fontId="10" fillId="0" borderId="1" xfId="4" applyFont="1">
      <alignment horizontal="right"/>
    </xf>
    <xf numFmtId="0" fontId="11" fillId="0" borderId="4" xfId="10" applyNumberFormat="1" applyFont="1" applyBorder="1" applyAlignment="1" applyProtection="1">
      <alignment horizontal="left"/>
    </xf>
    <xf numFmtId="0" fontId="11" fillId="0" borderId="4" xfId="10" applyFont="1" applyBorder="1" applyAlignment="1">
      <alignment horizontal="left"/>
    </xf>
    <xf numFmtId="0" fontId="10" fillId="0" borderId="1" xfId="4" applyNumberFormat="1" applyFont="1" applyFill="1" applyProtection="1">
      <alignment horizontal="right"/>
    </xf>
    <xf numFmtId="0" fontId="10" fillId="0" borderId="1" xfId="4" applyFont="1" applyFill="1">
      <alignment horizontal="right"/>
    </xf>
    <xf numFmtId="0" fontId="11" fillId="0" borderId="4" xfId="10" applyNumberFormat="1" applyFont="1" applyFill="1" applyBorder="1" applyAlignment="1" applyProtection="1">
      <alignment horizontal="left"/>
    </xf>
    <xf numFmtId="0" fontId="11" fillId="0" borderId="4" xfId="10" applyFont="1" applyFill="1" applyBorder="1" applyAlignment="1">
      <alignment horizontal="left"/>
    </xf>
    <xf numFmtId="0" fontId="10" fillId="0" borderId="1" xfId="13" applyNumberFormat="1" applyFont="1" applyFill="1" applyProtection="1">
      <alignment horizontal="left" wrapText="1"/>
    </xf>
    <xf numFmtId="0" fontId="10" fillId="0" borderId="1" xfId="13" applyFont="1" applyFill="1">
      <alignment horizontal="left" wrapText="1"/>
    </xf>
    <xf numFmtId="0" fontId="6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49" fontId="6" fillId="0" borderId="2" xfId="7" applyNumberFormat="1" applyFont="1" applyProtection="1">
      <alignment horizontal="center" vertical="top" shrinkToFit="1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xl63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3"/>
  <sheetViews>
    <sheetView showGridLines="0" zoomScaleSheetLayoutView="100" workbookViewId="0">
      <selection activeCell="F13" sqref="F13"/>
    </sheetView>
  </sheetViews>
  <sheetFormatPr defaultColWidth="9.109375" defaultRowHeight="15.6" outlineLevelRow="5" x14ac:dyDescent="0.3"/>
  <cols>
    <col min="1" max="1" width="55.5546875" style="23" customWidth="1"/>
    <col min="2" max="3" width="7.6640625" style="11" customWidth="1"/>
    <col min="4" max="4" width="10.6640625" style="11" customWidth="1"/>
    <col min="5" max="5" width="7.6640625" style="11" customWidth="1"/>
    <col min="6" max="6" width="14.5546875" style="11" customWidth="1"/>
    <col min="7" max="7" width="11.6640625" style="11" hidden="1" customWidth="1"/>
    <col min="8" max="10" width="9.109375" style="1" customWidth="1"/>
    <col min="11" max="16384" width="9.109375" style="1"/>
  </cols>
  <sheetData>
    <row r="1" spans="1:7" x14ac:dyDescent="0.3">
      <c r="A1" s="9"/>
      <c r="B1" s="10"/>
      <c r="C1" s="10"/>
      <c r="D1" s="8" t="s">
        <v>162</v>
      </c>
      <c r="E1" s="8"/>
      <c r="F1" s="8"/>
    </row>
    <row r="2" spans="1:7" x14ac:dyDescent="0.3">
      <c r="A2" s="9"/>
      <c r="B2" s="10"/>
      <c r="C2" s="10"/>
      <c r="D2" s="8" t="s">
        <v>141</v>
      </c>
      <c r="E2" s="8"/>
      <c r="F2" s="8"/>
    </row>
    <row r="3" spans="1:7" x14ac:dyDescent="0.3">
      <c r="A3" s="9"/>
      <c r="B3" s="10"/>
      <c r="C3" s="10"/>
      <c r="D3" s="8" t="s">
        <v>142</v>
      </c>
      <c r="E3" s="8"/>
      <c r="F3" s="8"/>
    </row>
    <row r="4" spans="1:7" x14ac:dyDescent="0.3">
      <c r="A4" s="9"/>
      <c r="B4" s="10"/>
      <c r="C4" s="10"/>
      <c r="D4" s="49" t="s">
        <v>210</v>
      </c>
      <c r="E4" s="50"/>
      <c r="F4" s="50"/>
    </row>
    <row r="5" spans="1:7" x14ac:dyDescent="0.3">
      <c r="A5" s="9"/>
      <c r="B5" s="10"/>
      <c r="C5" s="10"/>
      <c r="D5" s="10"/>
      <c r="E5" s="10"/>
      <c r="F5" s="10"/>
      <c r="G5" s="10"/>
    </row>
    <row r="6" spans="1:7" x14ac:dyDescent="0.3">
      <c r="A6" s="103" t="s">
        <v>143</v>
      </c>
      <c r="B6" s="103"/>
      <c r="C6" s="103"/>
      <c r="D6" s="103"/>
      <c r="E6" s="103"/>
      <c r="F6" s="103"/>
      <c r="G6" s="103"/>
    </row>
    <row r="7" spans="1:7" x14ac:dyDescent="0.3">
      <c r="A7" s="103" t="s">
        <v>177</v>
      </c>
      <c r="B7" s="103"/>
      <c r="C7" s="103"/>
      <c r="D7" s="103"/>
      <c r="E7" s="103"/>
      <c r="F7" s="103"/>
      <c r="G7" s="103"/>
    </row>
    <row r="8" spans="1:7" ht="12" customHeight="1" x14ac:dyDescent="0.3">
      <c r="A8" s="104"/>
      <c r="B8" s="105"/>
      <c r="C8" s="105"/>
      <c r="D8" s="105"/>
      <c r="E8" s="105"/>
      <c r="F8" s="105"/>
      <c r="G8" s="105"/>
    </row>
    <row r="9" spans="1:7" ht="50.25" customHeight="1" x14ac:dyDescent="0.3">
      <c r="A9" s="20" t="s">
        <v>144</v>
      </c>
      <c r="B9" s="13" t="s">
        <v>0</v>
      </c>
      <c r="C9" s="13" t="s">
        <v>1</v>
      </c>
      <c r="D9" s="13" t="s">
        <v>2</v>
      </c>
      <c r="E9" s="13" t="s">
        <v>3</v>
      </c>
      <c r="F9" s="13" t="s">
        <v>178</v>
      </c>
      <c r="G9" s="13"/>
    </row>
    <row r="10" spans="1:7" ht="46.8" x14ac:dyDescent="0.3">
      <c r="A10" s="24" t="s">
        <v>4</v>
      </c>
      <c r="B10" s="16" t="s">
        <v>5</v>
      </c>
      <c r="C10" s="16" t="s">
        <v>6</v>
      </c>
      <c r="D10" s="16" t="s">
        <v>7</v>
      </c>
      <c r="E10" s="16" t="s">
        <v>8</v>
      </c>
      <c r="F10" s="17">
        <f>G10/1000</f>
        <v>10072.5</v>
      </c>
      <c r="G10" s="18">
        <f>G11+G54+G60+G70+G95+G133+G138+G150+G155</f>
        <v>10072500</v>
      </c>
    </row>
    <row r="11" spans="1:7" outlineLevel="1" x14ac:dyDescent="0.3">
      <c r="A11" s="24" t="s">
        <v>9</v>
      </c>
      <c r="B11" s="16" t="s">
        <v>5</v>
      </c>
      <c r="C11" s="16" t="s">
        <v>10</v>
      </c>
      <c r="D11" s="16" t="s">
        <v>7</v>
      </c>
      <c r="E11" s="16" t="s">
        <v>8</v>
      </c>
      <c r="F11" s="17">
        <f>G11/1000+0.1</f>
        <v>5161.2400000000007</v>
      </c>
      <c r="G11" s="18">
        <f>G12+G16+G25+G29</f>
        <v>5161140</v>
      </c>
    </row>
    <row r="12" spans="1:7" ht="46.8" outlineLevel="2" x14ac:dyDescent="0.3">
      <c r="A12" s="21" t="s">
        <v>11</v>
      </c>
      <c r="B12" s="14" t="s">
        <v>5</v>
      </c>
      <c r="C12" s="14" t="s">
        <v>12</v>
      </c>
      <c r="D12" s="14" t="s">
        <v>7</v>
      </c>
      <c r="E12" s="14" t="s">
        <v>8</v>
      </c>
      <c r="F12" s="15">
        <f t="shared" ref="F12:F15" si="0">G12/1000</f>
        <v>827.4</v>
      </c>
      <c r="G12" s="18">
        <f t="shared" ref="G12:G14" si="1">G13</f>
        <v>827400</v>
      </c>
    </row>
    <row r="13" spans="1:7" ht="78" outlineLevel="3" x14ac:dyDescent="0.3">
      <c r="A13" s="21" t="s">
        <v>183</v>
      </c>
      <c r="B13" s="14" t="s">
        <v>5</v>
      </c>
      <c r="C13" s="14" t="s">
        <v>12</v>
      </c>
      <c r="D13" s="14" t="s">
        <v>14</v>
      </c>
      <c r="E13" s="14" t="s">
        <v>8</v>
      </c>
      <c r="F13" s="15">
        <f t="shared" si="0"/>
        <v>827.4</v>
      </c>
      <c r="G13" s="18">
        <f t="shared" si="1"/>
        <v>827400</v>
      </c>
    </row>
    <row r="14" spans="1:7" outlineLevel="4" x14ac:dyDescent="0.3">
      <c r="A14" s="21" t="s">
        <v>15</v>
      </c>
      <c r="B14" s="14" t="s">
        <v>5</v>
      </c>
      <c r="C14" s="14" t="s">
        <v>12</v>
      </c>
      <c r="D14" s="14" t="s">
        <v>16</v>
      </c>
      <c r="E14" s="14" t="s">
        <v>8</v>
      </c>
      <c r="F14" s="15">
        <f t="shared" si="0"/>
        <v>827.4</v>
      </c>
      <c r="G14" s="18">
        <f t="shared" si="1"/>
        <v>827400</v>
      </c>
    </row>
    <row r="15" spans="1:7" ht="78" outlineLevel="5" x14ac:dyDescent="0.3">
      <c r="A15" s="21" t="s">
        <v>17</v>
      </c>
      <c r="B15" s="14" t="s">
        <v>5</v>
      </c>
      <c r="C15" s="14" t="s">
        <v>12</v>
      </c>
      <c r="D15" s="14" t="s">
        <v>16</v>
      </c>
      <c r="E15" s="14" t="s">
        <v>18</v>
      </c>
      <c r="F15" s="15">
        <f t="shared" si="0"/>
        <v>827.4</v>
      </c>
      <c r="G15" s="18">
        <v>827400</v>
      </c>
    </row>
    <row r="16" spans="1:7" ht="62.4" outlineLevel="2" x14ac:dyDescent="0.3">
      <c r="A16" s="21" t="s">
        <v>19</v>
      </c>
      <c r="B16" s="14" t="s">
        <v>5</v>
      </c>
      <c r="C16" s="14" t="s">
        <v>20</v>
      </c>
      <c r="D16" s="14" t="s">
        <v>7</v>
      </c>
      <c r="E16" s="14" t="s">
        <v>8</v>
      </c>
      <c r="F16" s="15">
        <f t="shared" ref="F16:F99" si="2">G16/1000</f>
        <v>2558.9899999999998</v>
      </c>
      <c r="G16" s="18">
        <f>G17+G22</f>
        <v>2558990</v>
      </c>
    </row>
    <row r="17" spans="1:7" ht="78" outlineLevel="3" x14ac:dyDescent="0.3">
      <c r="A17" s="21" t="s">
        <v>183</v>
      </c>
      <c r="B17" s="14" t="s">
        <v>5</v>
      </c>
      <c r="C17" s="14" t="s">
        <v>20</v>
      </c>
      <c r="D17" s="14" t="s">
        <v>14</v>
      </c>
      <c r="E17" s="14" t="s">
        <v>8</v>
      </c>
      <c r="F17" s="15">
        <f t="shared" si="2"/>
        <v>2448.79</v>
      </c>
      <c r="G17" s="18">
        <f>G18</f>
        <v>2448790</v>
      </c>
    </row>
    <row r="18" spans="1:7" ht="31.2" outlineLevel="4" x14ac:dyDescent="0.3">
      <c r="A18" s="21" t="s">
        <v>21</v>
      </c>
      <c r="B18" s="14" t="s">
        <v>5</v>
      </c>
      <c r="C18" s="14" t="s">
        <v>20</v>
      </c>
      <c r="D18" s="14" t="s">
        <v>22</v>
      </c>
      <c r="E18" s="14" t="s">
        <v>8</v>
      </c>
      <c r="F18" s="15">
        <f t="shared" si="2"/>
        <v>2448.79</v>
      </c>
      <c r="G18" s="18">
        <f>G19+G20+G21</f>
        <v>2448790</v>
      </c>
    </row>
    <row r="19" spans="1:7" ht="78" outlineLevel="5" x14ac:dyDescent="0.3">
      <c r="A19" s="21" t="s">
        <v>17</v>
      </c>
      <c r="B19" s="14" t="s">
        <v>5</v>
      </c>
      <c r="C19" s="14" t="s">
        <v>20</v>
      </c>
      <c r="D19" s="14" t="s">
        <v>22</v>
      </c>
      <c r="E19" s="14" t="s">
        <v>18</v>
      </c>
      <c r="F19" s="15">
        <f t="shared" si="2"/>
        <v>1947.96</v>
      </c>
      <c r="G19" s="18">
        <v>1947960</v>
      </c>
    </row>
    <row r="20" spans="1:7" ht="31.2" outlineLevel="5" x14ac:dyDescent="0.3">
      <c r="A20" s="21" t="s">
        <v>23</v>
      </c>
      <c r="B20" s="14" t="s">
        <v>5</v>
      </c>
      <c r="C20" s="14" t="s">
        <v>20</v>
      </c>
      <c r="D20" s="14" t="s">
        <v>22</v>
      </c>
      <c r="E20" s="14" t="s">
        <v>24</v>
      </c>
      <c r="F20" s="15">
        <f t="shared" si="2"/>
        <v>428.98</v>
      </c>
      <c r="G20" s="48">
        <f>539180-110200</f>
        <v>428980</v>
      </c>
    </row>
    <row r="21" spans="1:7" outlineLevel="5" x14ac:dyDescent="0.3">
      <c r="A21" s="25" t="s">
        <v>25</v>
      </c>
      <c r="B21" s="14" t="s">
        <v>5</v>
      </c>
      <c r="C21" s="14" t="s">
        <v>20</v>
      </c>
      <c r="D21" s="14" t="s">
        <v>22</v>
      </c>
      <c r="E21" s="14" t="s">
        <v>26</v>
      </c>
      <c r="F21" s="15">
        <f t="shared" si="2"/>
        <v>71.849999999999994</v>
      </c>
      <c r="G21" s="48">
        <v>71850</v>
      </c>
    </row>
    <row r="22" spans="1:7" ht="62.4" outlineLevel="5" x14ac:dyDescent="0.3">
      <c r="A22" s="47" t="s">
        <v>152</v>
      </c>
      <c r="B22" s="45" t="s">
        <v>5</v>
      </c>
      <c r="C22" s="43" t="s">
        <v>20</v>
      </c>
      <c r="D22" s="43" t="s">
        <v>203</v>
      </c>
      <c r="E22" s="43" t="s">
        <v>8</v>
      </c>
      <c r="F22" s="15">
        <f t="shared" si="2"/>
        <v>110.2</v>
      </c>
      <c r="G22" s="18">
        <f>G23</f>
        <v>110200</v>
      </c>
    </row>
    <row r="23" spans="1:7" ht="62.4" outlineLevel="5" x14ac:dyDescent="0.3">
      <c r="A23" s="47" t="s">
        <v>153</v>
      </c>
      <c r="B23" s="45">
        <v>981</v>
      </c>
      <c r="C23" s="43" t="s">
        <v>20</v>
      </c>
      <c r="D23" s="43" t="s">
        <v>203</v>
      </c>
      <c r="E23" s="43" t="s">
        <v>8</v>
      </c>
      <c r="F23" s="15">
        <f t="shared" si="2"/>
        <v>110.2</v>
      </c>
      <c r="G23" s="41">
        <f>G24</f>
        <v>110200</v>
      </c>
    </row>
    <row r="24" spans="1:7" ht="31.2" outlineLevel="5" x14ac:dyDescent="0.3">
      <c r="A24" s="46" t="s">
        <v>23</v>
      </c>
      <c r="B24" s="43">
        <v>981</v>
      </c>
      <c r="C24" s="43" t="s">
        <v>20</v>
      </c>
      <c r="D24" s="43" t="s">
        <v>203</v>
      </c>
      <c r="E24" s="43" t="s">
        <v>24</v>
      </c>
      <c r="F24" s="15">
        <f t="shared" si="2"/>
        <v>110.2</v>
      </c>
      <c r="G24" s="41">
        <v>110200</v>
      </c>
    </row>
    <row r="25" spans="1:7" outlineLevel="2" x14ac:dyDescent="0.3">
      <c r="A25" s="21" t="s">
        <v>27</v>
      </c>
      <c r="B25" s="14" t="s">
        <v>5</v>
      </c>
      <c r="C25" s="14" t="s">
        <v>28</v>
      </c>
      <c r="D25" s="14" t="s">
        <v>7</v>
      </c>
      <c r="E25" s="14" t="s">
        <v>8</v>
      </c>
      <c r="F25" s="15">
        <f t="shared" si="2"/>
        <v>10</v>
      </c>
      <c r="G25" s="18">
        <f>G26</f>
        <v>10000</v>
      </c>
    </row>
    <row r="26" spans="1:7" ht="78" outlineLevel="3" x14ac:dyDescent="0.3">
      <c r="A26" s="21" t="s">
        <v>183</v>
      </c>
      <c r="B26" s="14" t="s">
        <v>5</v>
      </c>
      <c r="C26" s="14" t="s">
        <v>28</v>
      </c>
      <c r="D26" s="14" t="s">
        <v>14</v>
      </c>
      <c r="E26" s="14" t="s">
        <v>8</v>
      </c>
      <c r="F26" s="15">
        <f t="shared" si="2"/>
        <v>10</v>
      </c>
      <c r="G26" s="18">
        <f t="shared" ref="G26:G27" si="3">G27</f>
        <v>10000</v>
      </c>
    </row>
    <row r="27" spans="1:7" outlineLevel="4" x14ac:dyDescent="0.3">
      <c r="A27" s="21" t="s">
        <v>29</v>
      </c>
      <c r="B27" s="14" t="s">
        <v>5</v>
      </c>
      <c r="C27" s="14" t="s">
        <v>28</v>
      </c>
      <c r="D27" s="14" t="s">
        <v>30</v>
      </c>
      <c r="E27" s="14" t="s">
        <v>8</v>
      </c>
      <c r="F27" s="15">
        <f t="shared" si="2"/>
        <v>10</v>
      </c>
      <c r="G27" s="18">
        <f t="shared" si="3"/>
        <v>10000</v>
      </c>
    </row>
    <row r="28" spans="1:7" outlineLevel="5" x14ac:dyDescent="0.3">
      <c r="A28" s="21" t="s">
        <v>25</v>
      </c>
      <c r="B28" s="14" t="s">
        <v>5</v>
      </c>
      <c r="C28" s="14" t="s">
        <v>28</v>
      </c>
      <c r="D28" s="14" t="s">
        <v>30</v>
      </c>
      <c r="E28" s="14" t="s">
        <v>26</v>
      </c>
      <c r="F28" s="15">
        <f t="shared" si="2"/>
        <v>10</v>
      </c>
      <c r="G28" s="18">
        <v>10000</v>
      </c>
    </row>
    <row r="29" spans="1:7" outlineLevel="2" x14ac:dyDescent="0.3">
      <c r="A29" s="21" t="s">
        <v>31</v>
      </c>
      <c r="B29" s="14" t="s">
        <v>5</v>
      </c>
      <c r="C29" s="14" t="s">
        <v>32</v>
      </c>
      <c r="D29" s="14" t="s">
        <v>7</v>
      </c>
      <c r="E29" s="14" t="s">
        <v>8</v>
      </c>
      <c r="F29" s="15">
        <f t="shared" si="2"/>
        <v>1764.75</v>
      </c>
      <c r="G29" s="18">
        <f>G30+G48+G44</f>
        <v>1764750</v>
      </c>
    </row>
    <row r="30" spans="1:7" ht="78" outlineLevel="3" x14ac:dyDescent="0.3">
      <c r="A30" s="21" t="s">
        <v>183</v>
      </c>
      <c r="B30" s="14" t="s">
        <v>5</v>
      </c>
      <c r="C30" s="14" t="s">
        <v>32</v>
      </c>
      <c r="D30" s="14" t="s">
        <v>14</v>
      </c>
      <c r="E30" s="14" t="s">
        <v>8</v>
      </c>
      <c r="F30" s="15">
        <v>1618.4</v>
      </c>
      <c r="G30" s="18">
        <f>G31+G34+G37+G42</f>
        <v>1609500</v>
      </c>
    </row>
    <row r="31" spans="1:7" ht="46.8" outlineLevel="4" x14ac:dyDescent="0.3">
      <c r="A31" s="21" t="s">
        <v>33</v>
      </c>
      <c r="B31" s="14" t="s">
        <v>5</v>
      </c>
      <c r="C31" s="14" t="s">
        <v>32</v>
      </c>
      <c r="D31" s="14" t="s">
        <v>34</v>
      </c>
      <c r="E31" s="14" t="s">
        <v>8</v>
      </c>
      <c r="F31" s="15">
        <f t="shared" si="2"/>
        <v>1389.5</v>
      </c>
      <c r="G31" s="18">
        <f>G32+G33</f>
        <v>1389500</v>
      </c>
    </row>
    <row r="32" spans="1:7" ht="78" outlineLevel="5" x14ac:dyDescent="0.3">
      <c r="A32" s="21" t="s">
        <v>17</v>
      </c>
      <c r="B32" s="14" t="s">
        <v>5</v>
      </c>
      <c r="C32" s="14" t="s">
        <v>32</v>
      </c>
      <c r="D32" s="14" t="s">
        <v>34</v>
      </c>
      <c r="E32" s="14" t="s">
        <v>18</v>
      </c>
      <c r="F32" s="15">
        <f t="shared" si="2"/>
        <v>1322</v>
      </c>
      <c r="G32" s="18">
        <v>1322000</v>
      </c>
    </row>
    <row r="33" spans="1:7" ht="31.2" outlineLevel="5" x14ac:dyDescent="0.3">
      <c r="A33" s="21" t="s">
        <v>23</v>
      </c>
      <c r="B33" s="14" t="s">
        <v>5</v>
      </c>
      <c r="C33" s="14" t="s">
        <v>32</v>
      </c>
      <c r="D33" s="14" t="s">
        <v>34</v>
      </c>
      <c r="E33" s="14" t="s">
        <v>24</v>
      </c>
      <c r="F33" s="15">
        <f t="shared" si="2"/>
        <v>67.5</v>
      </c>
      <c r="G33" s="48">
        <v>67500</v>
      </c>
    </row>
    <row r="34" spans="1:7" outlineLevel="4" x14ac:dyDescent="0.3">
      <c r="A34" s="21" t="s">
        <v>35</v>
      </c>
      <c r="B34" s="14" t="s">
        <v>5</v>
      </c>
      <c r="C34" s="14" t="s">
        <v>32</v>
      </c>
      <c r="D34" s="14" t="s">
        <v>36</v>
      </c>
      <c r="E34" s="14" t="s">
        <v>8</v>
      </c>
      <c r="F34" s="15">
        <f t="shared" si="2"/>
        <v>12</v>
      </c>
      <c r="G34" s="18">
        <f>G35</f>
        <v>12000</v>
      </c>
    </row>
    <row r="35" spans="1:7" outlineLevel="5" x14ac:dyDescent="0.3">
      <c r="A35" s="21" t="s">
        <v>25</v>
      </c>
      <c r="B35" s="26" t="s">
        <v>5</v>
      </c>
      <c r="C35" s="26" t="s">
        <v>32</v>
      </c>
      <c r="D35" s="26" t="s">
        <v>36</v>
      </c>
      <c r="E35" s="26" t="s">
        <v>26</v>
      </c>
      <c r="F35" s="57">
        <f>G35</f>
        <v>12000</v>
      </c>
      <c r="G35" s="18">
        <v>12000</v>
      </c>
    </row>
    <row r="36" spans="1:7" hidden="1" outlineLevel="5" x14ac:dyDescent="0.3">
      <c r="A36" s="21"/>
      <c r="B36" s="87"/>
      <c r="C36" s="87"/>
      <c r="D36" s="87"/>
      <c r="E36" s="87"/>
      <c r="F36" s="57"/>
      <c r="G36" s="18"/>
    </row>
    <row r="37" spans="1:7" ht="48.6" customHeight="1" outlineLevel="5" x14ac:dyDescent="0.3">
      <c r="A37" s="21" t="s">
        <v>180</v>
      </c>
      <c r="B37" s="14" t="s">
        <v>5</v>
      </c>
      <c r="C37" s="14" t="s">
        <v>32</v>
      </c>
      <c r="D37" s="14" t="s">
        <v>179</v>
      </c>
      <c r="E37" s="43" t="s">
        <v>8</v>
      </c>
      <c r="F37" s="15">
        <f t="shared" ref="F37" si="4">G37/1000</f>
        <v>207.5</v>
      </c>
      <c r="G37" s="18">
        <v>207500</v>
      </c>
    </row>
    <row r="38" spans="1:7" ht="78" outlineLevel="5" x14ac:dyDescent="0.3">
      <c r="A38" s="25" t="s">
        <v>17</v>
      </c>
      <c r="B38" s="14" t="s">
        <v>5</v>
      </c>
      <c r="C38" s="14" t="s">
        <v>32</v>
      </c>
      <c r="D38" s="14" t="s">
        <v>179</v>
      </c>
      <c r="E38" s="14" t="s">
        <v>18</v>
      </c>
      <c r="F38" s="15">
        <f t="shared" ref="F38" si="5">G38/1000</f>
        <v>207.5</v>
      </c>
      <c r="G38" s="18">
        <v>207500</v>
      </c>
    </row>
    <row r="39" spans="1:7" hidden="1" x14ac:dyDescent="0.3"/>
    <row r="40" spans="1:7" hidden="1" x14ac:dyDescent="0.3"/>
    <row r="41" spans="1:7" hidden="1" x14ac:dyDescent="0.3"/>
    <row r="42" spans="1:7" s="51" customFormat="1" ht="47.4" customHeight="1" x14ac:dyDescent="0.3">
      <c r="A42" s="53" t="s">
        <v>155</v>
      </c>
      <c r="B42" s="60" t="s">
        <v>5</v>
      </c>
      <c r="C42" s="60" t="s">
        <v>32</v>
      </c>
      <c r="D42" s="60" t="s">
        <v>156</v>
      </c>
      <c r="E42" s="60" t="s">
        <v>8</v>
      </c>
      <c r="F42" s="57">
        <f t="shared" si="2"/>
        <v>0.5</v>
      </c>
      <c r="G42" s="55">
        <f>G43</f>
        <v>500</v>
      </c>
    </row>
    <row r="43" spans="1:7" s="52" customFormat="1" ht="47.4" customHeight="1" x14ac:dyDescent="0.3">
      <c r="A43" s="54" t="s">
        <v>157</v>
      </c>
      <c r="B43" s="61" t="s">
        <v>5</v>
      </c>
      <c r="C43" s="61" t="s">
        <v>32</v>
      </c>
      <c r="D43" s="61">
        <v>100016050</v>
      </c>
      <c r="E43" s="61" t="s">
        <v>24</v>
      </c>
      <c r="F43" s="57">
        <f t="shared" si="2"/>
        <v>0.5</v>
      </c>
      <c r="G43" s="56">
        <v>500</v>
      </c>
    </row>
    <row r="44" spans="1:7" ht="46.8" outlineLevel="3" x14ac:dyDescent="0.3">
      <c r="A44" s="21" t="s">
        <v>184</v>
      </c>
      <c r="B44" s="58" t="s">
        <v>5</v>
      </c>
      <c r="C44" s="58" t="s">
        <v>32</v>
      </c>
      <c r="D44" s="58" t="s">
        <v>39</v>
      </c>
      <c r="E44" s="58" t="s">
        <v>8</v>
      </c>
      <c r="F44" s="59">
        <f t="shared" si="2"/>
        <v>55.25</v>
      </c>
      <c r="G44" s="18">
        <f>G45</f>
        <v>55250</v>
      </c>
    </row>
    <row r="45" spans="1:7" ht="34.200000000000003" customHeight="1" outlineLevel="4" x14ac:dyDescent="0.3">
      <c r="A45" s="21" t="s">
        <v>40</v>
      </c>
      <c r="B45" s="14" t="s">
        <v>5</v>
      </c>
      <c r="C45" s="14" t="s">
        <v>32</v>
      </c>
      <c r="D45" s="14" t="s">
        <v>41</v>
      </c>
      <c r="E45" s="14" t="s">
        <v>8</v>
      </c>
      <c r="F45" s="15">
        <f t="shared" si="2"/>
        <v>55.25</v>
      </c>
      <c r="G45" s="18">
        <f>G47+G46</f>
        <v>55250</v>
      </c>
    </row>
    <row r="46" spans="1:7" s="52" customFormat="1" ht="47.4" customHeight="1" x14ac:dyDescent="0.3">
      <c r="A46" s="54" t="s">
        <v>185</v>
      </c>
      <c r="B46" s="61" t="s">
        <v>5</v>
      </c>
      <c r="C46" s="61" t="s">
        <v>32</v>
      </c>
      <c r="D46" s="94" t="s">
        <v>41</v>
      </c>
      <c r="E46" s="61" t="s">
        <v>24</v>
      </c>
      <c r="F46" s="57">
        <f t="shared" ref="F46" si="6">G46/1000</f>
        <v>50</v>
      </c>
      <c r="G46" s="56">
        <v>50000</v>
      </c>
    </row>
    <row r="47" spans="1:7" outlineLevel="5" x14ac:dyDescent="0.3">
      <c r="A47" s="21" t="s">
        <v>25</v>
      </c>
      <c r="B47" s="14" t="s">
        <v>5</v>
      </c>
      <c r="C47" s="14" t="s">
        <v>32</v>
      </c>
      <c r="D47" s="14" t="s">
        <v>41</v>
      </c>
      <c r="E47" s="14" t="s">
        <v>26</v>
      </c>
      <c r="F47" s="15">
        <f t="shared" si="2"/>
        <v>5.25</v>
      </c>
      <c r="G47" s="18">
        <f>5250</f>
        <v>5250</v>
      </c>
    </row>
    <row r="48" spans="1:7" s="88" customFormat="1" ht="46.8" outlineLevel="5" x14ac:dyDescent="0.3">
      <c r="A48" s="47" t="s">
        <v>181</v>
      </c>
      <c r="B48" s="89" t="s">
        <v>5</v>
      </c>
      <c r="C48" s="14" t="s">
        <v>32</v>
      </c>
      <c r="D48" s="43" t="s">
        <v>204</v>
      </c>
      <c r="E48" s="14" t="s">
        <v>8</v>
      </c>
      <c r="F48" s="15">
        <f>G48/1000</f>
        <v>100</v>
      </c>
      <c r="G48" s="18">
        <f>G49</f>
        <v>100000</v>
      </c>
    </row>
    <row r="49" spans="1:7" s="88" customFormat="1" ht="31.2" outlineLevel="5" x14ac:dyDescent="0.3">
      <c r="A49" s="47" t="s">
        <v>182</v>
      </c>
      <c r="B49" s="14" t="s">
        <v>5</v>
      </c>
      <c r="C49" s="14">
        <v>113</v>
      </c>
      <c r="D49" s="43" t="s">
        <v>203</v>
      </c>
      <c r="E49" s="43" t="s">
        <v>8</v>
      </c>
      <c r="F49" s="15">
        <f>G49/1000</f>
        <v>100</v>
      </c>
      <c r="G49" s="18">
        <f>G50</f>
        <v>100000</v>
      </c>
    </row>
    <row r="50" spans="1:7" ht="31.2" outlineLevel="5" x14ac:dyDescent="0.3">
      <c r="A50" s="21" t="s">
        <v>23</v>
      </c>
      <c r="B50" s="14" t="s">
        <v>5</v>
      </c>
      <c r="C50" s="14">
        <v>113</v>
      </c>
      <c r="D50" s="43" t="s">
        <v>203</v>
      </c>
      <c r="E50" s="14" t="s">
        <v>24</v>
      </c>
      <c r="F50" s="15">
        <f t="shared" ref="F50" si="7">G50/1000</f>
        <v>100</v>
      </c>
      <c r="G50" s="48">
        <f>100000</f>
        <v>100000</v>
      </c>
    </row>
    <row r="51" spans="1:7" s="88" customFormat="1" ht="46.8" outlineLevel="5" x14ac:dyDescent="0.3">
      <c r="A51" s="47" t="s">
        <v>181</v>
      </c>
      <c r="B51" s="89" t="s">
        <v>5</v>
      </c>
      <c r="C51" s="14">
        <v>113</v>
      </c>
      <c r="D51" s="43" t="s">
        <v>204</v>
      </c>
      <c r="E51" s="14" t="s">
        <v>8</v>
      </c>
      <c r="F51" s="15">
        <f>G51/1000</f>
        <v>100</v>
      </c>
      <c r="G51" s="18">
        <f>G52</f>
        <v>100000</v>
      </c>
    </row>
    <row r="52" spans="1:7" s="88" customFormat="1" ht="31.2" outlineLevel="5" x14ac:dyDescent="0.3">
      <c r="A52" s="47" t="s">
        <v>182</v>
      </c>
      <c r="B52" s="14" t="s">
        <v>5</v>
      </c>
      <c r="C52" s="43" t="s">
        <v>32</v>
      </c>
      <c r="D52" s="43" t="s">
        <v>203</v>
      </c>
      <c r="E52" s="43" t="s">
        <v>8</v>
      </c>
      <c r="F52" s="15">
        <f>G52/1000</f>
        <v>100</v>
      </c>
      <c r="G52" s="18">
        <f>G53</f>
        <v>100000</v>
      </c>
    </row>
    <row r="53" spans="1:7" ht="31.2" outlineLevel="5" x14ac:dyDescent="0.3">
      <c r="A53" s="21" t="s">
        <v>23</v>
      </c>
      <c r="B53" s="14">
        <v>981</v>
      </c>
      <c r="C53" s="43" t="s">
        <v>32</v>
      </c>
      <c r="D53" s="43" t="s">
        <v>203</v>
      </c>
      <c r="E53" s="14" t="s">
        <v>24</v>
      </c>
      <c r="F53" s="15">
        <f t="shared" ref="F53" si="8">G53/1000</f>
        <v>100</v>
      </c>
      <c r="G53" s="48">
        <f>100000</f>
        <v>100000</v>
      </c>
    </row>
    <row r="54" spans="1:7" outlineLevel="3" x14ac:dyDescent="0.3">
      <c r="A54" s="24" t="s">
        <v>42</v>
      </c>
      <c r="B54" s="16" t="s">
        <v>5</v>
      </c>
      <c r="C54" s="16" t="s">
        <v>43</v>
      </c>
      <c r="D54" s="16" t="s">
        <v>7</v>
      </c>
      <c r="E54" s="16" t="s">
        <v>8</v>
      </c>
      <c r="F54" s="17">
        <f t="shared" si="2"/>
        <v>324.60000000000002</v>
      </c>
      <c r="G54" s="18">
        <f t="shared" ref="G54:G56" si="9">G55</f>
        <v>324600</v>
      </c>
    </row>
    <row r="55" spans="1:7" outlineLevel="4" x14ac:dyDescent="0.3">
      <c r="A55" s="21" t="s">
        <v>44</v>
      </c>
      <c r="B55" s="14" t="s">
        <v>5</v>
      </c>
      <c r="C55" s="14" t="s">
        <v>45</v>
      </c>
      <c r="D55" s="14" t="s">
        <v>7</v>
      </c>
      <c r="E55" s="14" t="s">
        <v>8</v>
      </c>
      <c r="F55" s="15">
        <f t="shared" si="2"/>
        <v>324.60000000000002</v>
      </c>
      <c r="G55" s="18">
        <f t="shared" si="9"/>
        <v>324600</v>
      </c>
    </row>
    <row r="56" spans="1:7" ht="78" outlineLevel="5" x14ac:dyDescent="0.3">
      <c r="A56" s="21" t="s">
        <v>183</v>
      </c>
      <c r="B56" s="14" t="s">
        <v>5</v>
      </c>
      <c r="C56" s="14" t="s">
        <v>45</v>
      </c>
      <c r="D56" s="14" t="s">
        <v>14</v>
      </c>
      <c r="E56" s="14" t="s">
        <v>8</v>
      </c>
      <c r="F56" s="15">
        <f t="shared" si="2"/>
        <v>324.60000000000002</v>
      </c>
      <c r="G56" s="18">
        <f t="shared" si="9"/>
        <v>324600</v>
      </c>
    </row>
    <row r="57" spans="1:7" ht="31.2" outlineLevel="5" x14ac:dyDescent="0.3">
      <c r="A57" s="21" t="s">
        <v>46</v>
      </c>
      <c r="B57" s="14" t="s">
        <v>5</v>
      </c>
      <c r="C57" s="14" t="s">
        <v>45</v>
      </c>
      <c r="D57" s="14" t="s">
        <v>47</v>
      </c>
      <c r="E57" s="14" t="s">
        <v>8</v>
      </c>
      <c r="F57" s="15">
        <f t="shared" si="2"/>
        <v>324.60000000000002</v>
      </c>
      <c r="G57" s="18">
        <f>G58+G59</f>
        <v>324600</v>
      </c>
    </row>
    <row r="58" spans="1:7" ht="78" outlineLevel="1" x14ac:dyDescent="0.3">
      <c r="A58" s="21" t="s">
        <v>17</v>
      </c>
      <c r="B58" s="14" t="s">
        <v>5</v>
      </c>
      <c r="C58" s="14" t="s">
        <v>45</v>
      </c>
      <c r="D58" s="14" t="s">
        <v>47</v>
      </c>
      <c r="E58" s="14" t="s">
        <v>18</v>
      </c>
      <c r="F58" s="15">
        <f t="shared" si="2"/>
        <v>314.60000000000002</v>
      </c>
      <c r="G58" s="48">
        <v>314600</v>
      </c>
    </row>
    <row r="59" spans="1:7" ht="31.2" outlineLevel="2" x14ac:dyDescent="0.3">
      <c r="A59" s="21" t="s">
        <v>23</v>
      </c>
      <c r="B59" s="14" t="s">
        <v>5</v>
      </c>
      <c r="C59" s="14" t="s">
        <v>45</v>
      </c>
      <c r="D59" s="44" t="s">
        <v>47</v>
      </c>
      <c r="E59" s="14" t="s">
        <v>24</v>
      </c>
      <c r="F59" s="15">
        <f t="shared" si="2"/>
        <v>10</v>
      </c>
      <c r="G59" s="18">
        <v>10000</v>
      </c>
    </row>
    <row r="60" spans="1:7" ht="31.2" outlineLevel="3" x14ac:dyDescent="0.3">
      <c r="A60" s="24" t="s">
        <v>48</v>
      </c>
      <c r="B60" s="16" t="s">
        <v>5</v>
      </c>
      <c r="C60" s="16" t="s">
        <v>49</v>
      </c>
      <c r="D60" s="16" t="s">
        <v>7</v>
      </c>
      <c r="E60" s="16" t="s">
        <v>8</v>
      </c>
      <c r="F60" s="17">
        <f t="shared" si="2"/>
        <v>140.04900000000001</v>
      </c>
      <c r="G60" s="18">
        <f>G61</f>
        <v>140049</v>
      </c>
    </row>
    <row r="61" spans="1:7" ht="46.8" outlineLevel="4" x14ac:dyDescent="0.3">
      <c r="A61" s="21" t="s">
        <v>167</v>
      </c>
      <c r="B61" s="14" t="s">
        <v>5</v>
      </c>
      <c r="C61" s="14" t="s">
        <v>50</v>
      </c>
      <c r="D61" s="14" t="s">
        <v>7</v>
      </c>
      <c r="E61" s="14" t="s">
        <v>8</v>
      </c>
      <c r="F61" s="15">
        <f t="shared" si="2"/>
        <v>140.04900000000001</v>
      </c>
      <c r="G61" s="18">
        <f>G62+G65</f>
        <v>140049</v>
      </c>
    </row>
    <row r="62" spans="1:7" ht="62.4" outlineLevel="5" x14ac:dyDescent="0.3">
      <c r="A62" s="21" t="s">
        <v>192</v>
      </c>
      <c r="B62" s="14" t="s">
        <v>5</v>
      </c>
      <c r="C62" s="14" t="s">
        <v>50</v>
      </c>
      <c r="D62" s="14" t="s">
        <v>51</v>
      </c>
      <c r="E62" s="14" t="s">
        <v>8</v>
      </c>
      <c r="F62" s="15">
        <f t="shared" si="2"/>
        <v>123.485</v>
      </c>
      <c r="G62" s="18">
        <f>G63</f>
        <v>123485</v>
      </c>
    </row>
    <row r="63" spans="1:7" ht="31.2" outlineLevel="1" x14ac:dyDescent="0.3">
      <c r="A63" s="21" t="s">
        <v>52</v>
      </c>
      <c r="B63" s="14" t="s">
        <v>5</v>
      </c>
      <c r="C63" s="14" t="s">
        <v>50</v>
      </c>
      <c r="D63" s="14" t="s">
        <v>53</v>
      </c>
      <c r="E63" s="14" t="s">
        <v>8</v>
      </c>
      <c r="F63" s="15">
        <f t="shared" si="2"/>
        <v>123.485</v>
      </c>
      <c r="G63" s="18">
        <f t="shared" ref="G63" si="10">G64</f>
        <v>123485</v>
      </c>
    </row>
    <row r="64" spans="1:7" ht="31.2" outlineLevel="2" x14ac:dyDescent="0.3">
      <c r="A64" s="21" t="s">
        <v>23</v>
      </c>
      <c r="B64" s="14" t="s">
        <v>5</v>
      </c>
      <c r="C64" s="43" t="s">
        <v>50</v>
      </c>
      <c r="D64" s="14" t="s">
        <v>53</v>
      </c>
      <c r="E64" s="14" t="s">
        <v>24</v>
      </c>
      <c r="F64" s="15">
        <f t="shared" si="2"/>
        <v>123.485</v>
      </c>
      <c r="G64" s="48">
        <f>123485</f>
        <v>123485</v>
      </c>
    </row>
    <row r="65" spans="1:7" ht="31.2" outlineLevel="5" x14ac:dyDescent="0.3">
      <c r="A65" s="47" t="s">
        <v>198</v>
      </c>
      <c r="B65" s="43" t="s">
        <v>5</v>
      </c>
      <c r="C65" s="43" t="s">
        <v>209</v>
      </c>
      <c r="D65" s="100" t="s">
        <v>205</v>
      </c>
      <c r="E65" s="97" t="s">
        <v>8</v>
      </c>
      <c r="F65" s="15">
        <f>G65/1000-0.1</f>
        <v>16.463999999999999</v>
      </c>
      <c r="G65" s="48">
        <f>G66</f>
        <v>16564</v>
      </c>
    </row>
    <row r="66" spans="1:7" ht="31.2" outlineLevel="5" x14ac:dyDescent="0.3">
      <c r="A66" s="84" t="s">
        <v>199</v>
      </c>
      <c r="B66" s="43" t="s">
        <v>5</v>
      </c>
      <c r="C66" s="43" t="s">
        <v>209</v>
      </c>
      <c r="D66" s="97" t="s">
        <v>206</v>
      </c>
      <c r="E66" s="97" t="s">
        <v>8</v>
      </c>
      <c r="F66" s="15">
        <f>F67</f>
        <v>16.463999999999999</v>
      </c>
      <c r="G66" s="48">
        <f>G67</f>
        <v>16564</v>
      </c>
    </row>
    <row r="67" spans="1:7" ht="62.4" outlineLevel="5" x14ac:dyDescent="0.3">
      <c r="A67" s="47" t="s">
        <v>200</v>
      </c>
      <c r="B67" s="43" t="s">
        <v>5</v>
      </c>
      <c r="C67" s="43" t="s">
        <v>209</v>
      </c>
      <c r="D67" s="97" t="s">
        <v>207</v>
      </c>
      <c r="E67" s="97" t="s">
        <v>8</v>
      </c>
      <c r="F67" s="15">
        <f>F68</f>
        <v>16.463999999999999</v>
      </c>
      <c r="G67" s="48">
        <f>G68</f>
        <v>16564</v>
      </c>
    </row>
    <row r="68" spans="1:7" ht="31.2" outlineLevel="5" x14ac:dyDescent="0.3">
      <c r="A68" s="47" t="s">
        <v>201</v>
      </c>
      <c r="B68" s="43" t="s">
        <v>5</v>
      </c>
      <c r="C68" s="43" t="s">
        <v>209</v>
      </c>
      <c r="D68" s="97" t="s">
        <v>207</v>
      </c>
      <c r="E68" s="97" t="s">
        <v>8</v>
      </c>
      <c r="F68" s="15">
        <f>G68/1000-0.1</f>
        <v>16.463999999999999</v>
      </c>
      <c r="G68" s="48">
        <f>G69</f>
        <v>16564</v>
      </c>
    </row>
    <row r="69" spans="1:7" ht="78" outlineLevel="5" x14ac:dyDescent="0.3">
      <c r="A69" s="99" t="s">
        <v>202</v>
      </c>
      <c r="B69" s="43" t="s">
        <v>5</v>
      </c>
      <c r="C69" s="43" t="s">
        <v>209</v>
      </c>
      <c r="D69" s="97" t="s">
        <v>207</v>
      </c>
      <c r="E69" s="97" t="s">
        <v>18</v>
      </c>
      <c r="F69" s="15">
        <f>G69/1000-0.1</f>
        <v>16.463999999999999</v>
      </c>
      <c r="G69" s="48">
        <v>16564</v>
      </c>
    </row>
    <row r="70" spans="1:7" outlineLevel="3" x14ac:dyDescent="0.3">
      <c r="A70" s="24" t="s">
        <v>54</v>
      </c>
      <c r="B70" s="16" t="s">
        <v>5</v>
      </c>
      <c r="C70" s="16" t="s">
        <v>55</v>
      </c>
      <c r="D70" s="16" t="s">
        <v>7</v>
      </c>
      <c r="E70" s="16" t="s">
        <v>8</v>
      </c>
      <c r="F70" s="15">
        <f t="shared" si="2"/>
        <v>903.7</v>
      </c>
      <c r="G70" s="18">
        <f>G71+G83</f>
        <v>903700</v>
      </c>
    </row>
    <row r="71" spans="1:7" hidden="1" outlineLevel="4" x14ac:dyDescent="0.3">
      <c r="A71" s="21" t="s">
        <v>56</v>
      </c>
      <c r="B71" s="14" t="s">
        <v>5</v>
      </c>
      <c r="C71" s="14" t="s">
        <v>57</v>
      </c>
      <c r="D71" s="14" t="s">
        <v>7</v>
      </c>
      <c r="E71" s="14" t="s">
        <v>8</v>
      </c>
      <c r="F71" s="15">
        <f t="shared" si="2"/>
        <v>0</v>
      </c>
      <c r="G71" s="18">
        <f>G72</f>
        <v>0</v>
      </c>
    </row>
    <row r="72" spans="1:7" ht="46.8" hidden="1" outlineLevel="5" x14ac:dyDescent="0.3">
      <c r="A72" s="21" t="s">
        <v>58</v>
      </c>
      <c r="B72" s="14" t="s">
        <v>5</v>
      </c>
      <c r="C72" s="14" t="s">
        <v>57</v>
      </c>
      <c r="D72" s="14" t="s">
        <v>59</v>
      </c>
      <c r="E72" s="14" t="s">
        <v>8</v>
      </c>
      <c r="F72" s="15">
        <f t="shared" si="2"/>
        <v>0</v>
      </c>
      <c r="G72" s="18">
        <f>G81</f>
        <v>0</v>
      </c>
    </row>
    <row r="73" spans="1:7" ht="46.8" hidden="1" outlineLevel="4" x14ac:dyDescent="0.3">
      <c r="A73" s="21" t="s">
        <v>60</v>
      </c>
      <c r="B73" s="14" t="s">
        <v>5</v>
      </c>
      <c r="C73" s="14" t="s">
        <v>57</v>
      </c>
      <c r="D73" s="14" t="s">
        <v>61</v>
      </c>
      <c r="E73" s="14" t="s">
        <v>8</v>
      </c>
      <c r="F73" s="15">
        <f t="shared" si="2"/>
        <v>1764.1</v>
      </c>
      <c r="G73" s="18">
        <f t="shared" ref="G73" si="11">G74</f>
        <v>1764100</v>
      </c>
    </row>
    <row r="74" spans="1:7" ht="31.2" hidden="1" outlineLevel="5" x14ac:dyDescent="0.3">
      <c r="A74" s="21" t="s">
        <v>23</v>
      </c>
      <c r="B74" s="14" t="s">
        <v>5</v>
      </c>
      <c r="C74" s="14" t="s">
        <v>57</v>
      </c>
      <c r="D74" s="14" t="s">
        <v>61</v>
      </c>
      <c r="E74" s="14" t="s">
        <v>24</v>
      </c>
      <c r="F74" s="15">
        <f t="shared" si="2"/>
        <v>1764.1</v>
      </c>
      <c r="G74" s="18">
        <f>1770600-6500</f>
        <v>1764100</v>
      </c>
    </row>
    <row r="75" spans="1:7" ht="46.8" hidden="1" outlineLevel="4" x14ac:dyDescent="0.3">
      <c r="A75" s="21" t="s">
        <v>60</v>
      </c>
      <c r="B75" s="14" t="s">
        <v>5</v>
      </c>
      <c r="C75" s="14" t="s">
        <v>57</v>
      </c>
      <c r="D75" s="14" t="s">
        <v>62</v>
      </c>
      <c r="E75" s="14" t="s">
        <v>8</v>
      </c>
      <c r="F75" s="15">
        <f t="shared" si="2"/>
        <v>0</v>
      </c>
      <c r="G75" s="18">
        <v>0</v>
      </c>
    </row>
    <row r="76" spans="1:7" ht="31.2" hidden="1" outlineLevel="5" x14ac:dyDescent="0.3">
      <c r="A76" s="21" t="s">
        <v>23</v>
      </c>
      <c r="B76" s="14" t="s">
        <v>5</v>
      </c>
      <c r="C76" s="14" t="s">
        <v>57</v>
      </c>
      <c r="D76" s="14" t="s">
        <v>62</v>
      </c>
      <c r="E76" s="14" t="s">
        <v>24</v>
      </c>
      <c r="F76" s="15">
        <f t="shared" si="2"/>
        <v>0</v>
      </c>
      <c r="G76" s="18">
        <v>0</v>
      </c>
    </row>
    <row r="77" spans="1:7" ht="31.2" hidden="1" outlineLevel="4" x14ac:dyDescent="0.3">
      <c r="A77" s="21" t="s">
        <v>63</v>
      </c>
      <c r="B77" s="14" t="s">
        <v>5</v>
      </c>
      <c r="C77" s="14" t="s">
        <v>57</v>
      </c>
      <c r="D77" s="14" t="s">
        <v>64</v>
      </c>
      <c r="E77" s="14" t="s">
        <v>8</v>
      </c>
      <c r="F77" s="15">
        <f t="shared" si="2"/>
        <v>0</v>
      </c>
      <c r="G77" s="18">
        <v>0</v>
      </c>
    </row>
    <row r="78" spans="1:7" ht="31.2" hidden="1" outlineLevel="5" x14ac:dyDescent="0.3">
      <c r="A78" s="21" t="s">
        <v>23</v>
      </c>
      <c r="B78" s="14" t="s">
        <v>5</v>
      </c>
      <c r="C78" s="14" t="s">
        <v>57</v>
      </c>
      <c r="D78" s="14" t="s">
        <v>64</v>
      </c>
      <c r="E78" s="14" t="s">
        <v>24</v>
      </c>
      <c r="F78" s="15">
        <f t="shared" si="2"/>
        <v>0</v>
      </c>
      <c r="G78" s="18">
        <v>0</v>
      </c>
    </row>
    <row r="79" spans="1:7" ht="31.2" hidden="1" outlineLevel="5" x14ac:dyDescent="0.3">
      <c r="A79" s="21" t="s">
        <v>65</v>
      </c>
      <c r="B79" s="14" t="s">
        <v>5</v>
      </c>
      <c r="C79" s="14" t="s">
        <v>57</v>
      </c>
      <c r="D79" s="14" t="s">
        <v>66</v>
      </c>
      <c r="E79" s="14" t="s">
        <v>8</v>
      </c>
      <c r="F79" s="15">
        <f t="shared" si="2"/>
        <v>0</v>
      </c>
      <c r="G79" s="18">
        <v>0</v>
      </c>
    </row>
    <row r="80" spans="1:7" ht="31.2" hidden="1" outlineLevel="5" x14ac:dyDescent="0.3">
      <c r="A80" s="21" t="s">
        <v>23</v>
      </c>
      <c r="B80" s="14" t="s">
        <v>5</v>
      </c>
      <c r="C80" s="14" t="s">
        <v>57</v>
      </c>
      <c r="D80" s="14" t="s">
        <v>66</v>
      </c>
      <c r="E80" s="14" t="s">
        <v>24</v>
      </c>
      <c r="F80" s="15">
        <f t="shared" si="2"/>
        <v>0</v>
      </c>
      <c r="G80" s="18">
        <v>0</v>
      </c>
    </row>
    <row r="81" spans="1:7" hidden="1" outlineLevel="2" x14ac:dyDescent="0.3">
      <c r="A81" s="21" t="s">
        <v>154</v>
      </c>
      <c r="B81" s="43" t="s">
        <v>5</v>
      </c>
      <c r="C81" s="43" t="s">
        <v>57</v>
      </c>
      <c r="D81" s="43" t="s">
        <v>146</v>
      </c>
      <c r="E81" s="43" t="s">
        <v>8</v>
      </c>
      <c r="F81" s="15">
        <f t="shared" si="2"/>
        <v>0</v>
      </c>
      <c r="G81" s="18">
        <f>G82</f>
        <v>0</v>
      </c>
    </row>
    <row r="82" spans="1:7" ht="31.2" hidden="1" outlineLevel="3" x14ac:dyDescent="0.3">
      <c r="A82" s="21" t="s">
        <v>23</v>
      </c>
      <c r="B82" s="43" t="s">
        <v>5</v>
      </c>
      <c r="C82" s="43" t="s">
        <v>57</v>
      </c>
      <c r="D82" s="43" t="s">
        <v>146</v>
      </c>
      <c r="E82" s="43" t="s">
        <v>24</v>
      </c>
      <c r="F82" s="15">
        <f t="shared" si="2"/>
        <v>0</v>
      </c>
      <c r="G82" s="18">
        <v>0</v>
      </c>
    </row>
    <row r="83" spans="1:7" outlineLevel="4" x14ac:dyDescent="0.3">
      <c r="A83" s="21" t="s">
        <v>67</v>
      </c>
      <c r="B83" s="14" t="s">
        <v>5</v>
      </c>
      <c r="C83" s="14" t="s">
        <v>68</v>
      </c>
      <c r="D83" s="14" t="s">
        <v>7</v>
      </c>
      <c r="E83" s="14" t="s">
        <v>8</v>
      </c>
      <c r="F83" s="15">
        <f t="shared" si="2"/>
        <v>903.7</v>
      </c>
      <c r="G83" s="18">
        <f>G84</f>
        <v>903700</v>
      </c>
    </row>
    <row r="84" spans="1:7" ht="78" outlineLevel="5" x14ac:dyDescent="0.3">
      <c r="A84" s="98" t="s">
        <v>196</v>
      </c>
      <c r="B84" s="14" t="s">
        <v>5</v>
      </c>
      <c r="C84" s="14" t="s">
        <v>68</v>
      </c>
      <c r="D84" s="14" t="s">
        <v>69</v>
      </c>
      <c r="E84" s="14" t="s">
        <v>8</v>
      </c>
      <c r="F84" s="15">
        <f t="shared" si="2"/>
        <v>903.7</v>
      </c>
      <c r="G84" s="18">
        <f>G85+G93+G91</f>
        <v>903700</v>
      </c>
    </row>
    <row r="85" spans="1:7" ht="31.2" outlineLevel="4" x14ac:dyDescent="0.3">
      <c r="A85" s="21" t="s">
        <v>70</v>
      </c>
      <c r="B85" s="14" t="s">
        <v>5</v>
      </c>
      <c r="C85" s="14" t="s">
        <v>68</v>
      </c>
      <c r="D85" s="14" t="s">
        <v>71</v>
      </c>
      <c r="E85" s="14" t="s">
        <v>8</v>
      </c>
      <c r="F85" s="15">
        <f t="shared" si="2"/>
        <v>583.70000000000005</v>
      </c>
      <c r="G85" s="18">
        <f>G86</f>
        <v>583700</v>
      </c>
    </row>
    <row r="86" spans="1:7" ht="31.2" outlineLevel="5" x14ac:dyDescent="0.3">
      <c r="A86" s="21" t="s">
        <v>23</v>
      </c>
      <c r="B86" s="14" t="s">
        <v>5</v>
      </c>
      <c r="C86" s="14" t="s">
        <v>68</v>
      </c>
      <c r="D86" s="14" t="s">
        <v>71</v>
      </c>
      <c r="E86" s="14" t="s">
        <v>24</v>
      </c>
      <c r="F86" s="15">
        <f t="shared" si="2"/>
        <v>583.70000000000005</v>
      </c>
      <c r="G86" s="48">
        <v>583700</v>
      </c>
    </row>
    <row r="87" spans="1:7" ht="46.8" hidden="1" outlineLevel="4" x14ac:dyDescent="0.3">
      <c r="A87" s="21" t="s">
        <v>145</v>
      </c>
      <c r="B87" s="14" t="s">
        <v>5</v>
      </c>
      <c r="C87" s="14" t="s">
        <v>68</v>
      </c>
      <c r="D87" s="14" t="s">
        <v>72</v>
      </c>
      <c r="E87" s="14" t="s">
        <v>8</v>
      </c>
      <c r="F87" s="15">
        <f t="shared" si="2"/>
        <v>0</v>
      </c>
      <c r="G87" s="18">
        <f>G88</f>
        <v>0</v>
      </c>
    </row>
    <row r="88" spans="1:7" ht="31.2" hidden="1" outlineLevel="5" x14ac:dyDescent="0.3">
      <c r="A88" s="21" t="s">
        <v>23</v>
      </c>
      <c r="B88" s="14" t="s">
        <v>5</v>
      </c>
      <c r="C88" s="14" t="s">
        <v>68</v>
      </c>
      <c r="D88" s="14" t="s">
        <v>72</v>
      </c>
      <c r="E88" s="14" t="s">
        <v>24</v>
      </c>
      <c r="F88" s="15">
        <f t="shared" si="2"/>
        <v>0</v>
      </c>
      <c r="G88" s="18">
        <v>0</v>
      </c>
    </row>
    <row r="89" spans="1:7" ht="46.8" hidden="1" outlineLevel="5" x14ac:dyDescent="0.3">
      <c r="A89" s="21" t="s">
        <v>73</v>
      </c>
      <c r="B89" s="14" t="s">
        <v>5</v>
      </c>
      <c r="C89" s="14" t="s">
        <v>68</v>
      </c>
      <c r="D89" s="14" t="s">
        <v>74</v>
      </c>
      <c r="E89" s="14" t="s">
        <v>8</v>
      </c>
      <c r="F89" s="15">
        <f t="shared" si="2"/>
        <v>0</v>
      </c>
      <c r="G89" s="18">
        <f>G90</f>
        <v>0</v>
      </c>
    </row>
    <row r="90" spans="1:7" ht="31.2" hidden="1" outlineLevel="5" x14ac:dyDescent="0.3">
      <c r="A90" s="21" t="s">
        <v>23</v>
      </c>
      <c r="B90" s="14" t="s">
        <v>5</v>
      </c>
      <c r="C90" s="14" t="s">
        <v>68</v>
      </c>
      <c r="D90" s="14" t="s">
        <v>74</v>
      </c>
      <c r="E90" s="14" t="s">
        <v>24</v>
      </c>
      <c r="F90" s="15">
        <f t="shared" si="2"/>
        <v>0</v>
      </c>
      <c r="G90" s="48">
        <v>0</v>
      </c>
    </row>
    <row r="91" spans="1:7" outlineLevel="4" collapsed="1" x14ac:dyDescent="0.3">
      <c r="A91" s="21" t="s">
        <v>187</v>
      </c>
      <c r="B91" s="42">
        <v>981</v>
      </c>
      <c r="C91" s="43" t="s">
        <v>68</v>
      </c>
      <c r="D91" s="14" t="s">
        <v>188</v>
      </c>
      <c r="E91" s="43" t="s">
        <v>8</v>
      </c>
      <c r="F91" s="15">
        <f t="shared" si="2"/>
        <v>145</v>
      </c>
      <c r="G91" s="41">
        <f>G92</f>
        <v>145000</v>
      </c>
    </row>
    <row r="92" spans="1:7" ht="29.4" customHeight="1" outlineLevel="5" x14ac:dyDescent="0.3">
      <c r="A92" s="21" t="s">
        <v>23</v>
      </c>
      <c r="B92" s="42">
        <v>981</v>
      </c>
      <c r="C92" s="43" t="s">
        <v>68</v>
      </c>
      <c r="D92" s="14" t="s">
        <v>188</v>
      </c>
      <c r="E92" s="43" t="s">
        <v>24</v>
      </c>
      <c r="F92" s="15">
        <f t="shared" si="2"/>
        <v>145</v>
      </c>
      <c r="G92" s="41">
        <v>145000</v>
      </c>
    </row>
    <row r="93" spans="1:7" ht="31.2" outlineLevel="1" x14ac:dyDescent="0.3">
      <c r="A93" s="21" t="s">
        <v>186</v>
      </c>
      <c r="B93" s="14" t="s">
        <v>5</v>
      </c>
      <c r="C93" s="14" t="s">
        <v>68</v>
      </c>
      <c r="D93" s="14" t="s">
        <v>169</v>
      </c>
      <c r="E93" s="14" t="s">
        <v>8</v>
      </c>
      <c r="F93" s="15">
        <f t="shared" si="2"/>
        <v>175</v>
      </c>
      <c r="G93" s="18">
        <f>G94</f>
        <v>175000</v>
      </c>
    </row>
    <row r="94" spans="1:7" ht="31.2" outlineLevel="2" x14ac:dyDescent="0.3">
      <c r="A94" s="21" t="s">
        <v>23</v>
      </c>
      <c r="B94" s="14" t="s">
        <v>5</v>
      </c>
      <c r="C94" s="14" t="s">
        <v>68</v>
      </c>
      <c r="D94" s="14" t="s">
        <v>169</v>
      </c>
      <c r="E94" s="14" t="s">
        <v>24</v>
      </c>
      <c r="F94" s="15">
        <f t="shared" si="2"/>
        <v>175</v>
      </c>
      <c r="G94" s="18">
        <v>175000</v>
      </c>
    </row>
    <row r="95" spans="1:7" outlineLevel="3" x14ac:dyDescent="0.3">
      <c r="A95" s="24" t="s">
        <v>77</v>
      </c>
      <c r="B95" s="16" t="s">
        <v>5</v>
      </c>
      <c r="C95" s="16" t="s">
        <v>78</v>
      </c>
      <c r="D95" s="16" t="s">
        <v>7</v>
      </c>
      <c r="E95" s="16" t="s">
        <v>8</v>
      </c>
      <c r="F95" s="17">
        <f>G95/1000-0.1</f>
        <v>1429.5550000000001</v>
      </c>
      <c r="G95" s="18">
        <f>G96+G100+G104</f>
        <v>1429655</v>
      </c>
    </row>
    <row r="96" spans="1:7" outlineLevel="4" x14ac:dyDescent="0.3">
      <c r="A96" s="21" t="s">
        <v>79</v>
      </c>
      <c r="B96" s="14" t="s">
        <v>5</v>
      </c>
      <c r="C96" s="14" t="s">
        <v>80</v>
      </c>
      <c r="D96" s="14" t="s">
        <v>7</v>
      </c>
      <c r="E96" s="14" t="s">
        <v>8</v>
      </c>
      <c r="F96" s="15">
        <f t="shared" si="2"/>
        <v>327.2</v>
      </c>
      <c r="G96" s="18">
        <f t="shared" ref="G96:G98" si="12">G97</f>
        <v>327200</v>
      </c>
    </row>
    <row r="97" spans="1:7" ht="62.4" outlineLevel="5" x14ac:dyDescent="0.3">
      <c r="A97" s="21" t="s">
        <v>193</v>
      </c>
      <c r="B97" s="14" t="s">
        <v>5</v>
      </c>
      <c r="C97" s="14" t="s">
        <v>80</v>
      </c>
      <c r="D97" s="14" t="s">
        <v>81</v>
      </c>
      <c r="E97" s="14" t="s">
        <v>8</v>
      </c>
      <c r="F97" s="15">
        <f t="shared" si="2"/>
        <v>327.2</v>
      </c>
      <c r="G97" s="18">
        <f t="shared" si="12"/>
        <v>327200</v>
      </c>
    </row>
    <row r="98" spans="1:7" outlineLevel="2" x14ac:dyDescent="0.3">
      <c r="A98" s="21" t="s">
        <v>82</v>
      </c>
      <c r="B98" s="14" t="s">
        <v>5</v>
      </c>
      <c r="C98" s="14" t="s">
        <v>80</v>
      </c>
      <c r="D98" s="14" t="s">
        <v>83</v>
      </c>
      <c r="E98" s="14" t="s">
        <v>8</v>
      </c>
      <c r="F98" s="15">
        <f t="shared" si="2"/>
        <v>327.2</v>
      </c>
      <c r="G98" s="18">
        <f t="shared" si="12"/>
        <v>327200</v>
      </c>
    </row>
    <row r="99" spans="1:7" ht="31.2" outlineLevel="3" x14ac:dyDescent="0.3">
      <c r="A99" s="21" t="s">
        <v>23</v>
      </c>
      <c r="B99" s="14" t="s">
        <v>5</v>
      </c>
      <c r="C99" s="14" t="s">
        <v>80</v>
      </c>
      <c r="D99" s="14" t="s">
        <v>83</v>
      </c>
      <c r="E99" s="14" t="s">
        <v>24</v>
      </c>
      <c r="F99" s="15">
        <f t="shared" si="2"/>
        <v>327.2</v>
      </c>
      <c r="G99" s="48">
        <v>327200</v>
      </c>
    </row>
    <row r="100" spans="1:7" outlineLevel="4" x14ac:dyDescent="0.3">
      <c r="A100" s="21" t="s">
        <v>84</v>
      </c>
      <c r="B100" s="14" t="s">
        <v>5</v>
      </c>
      <c r="C100" s="14" t="s">
        <v>85</v>
      </c>
      <c r="D100" s="14" t="s">
        <v>7</v>
      </c>
      <c r="E100" s="14" t="s">
        <v>8</v>
      </c>
      <c r="F100" s="15">
        <f>G100/1000-0.1</f>
        <v>310.04999999999995</v>
      </c>
      <c r="G100" s="18">
        <f t="shared" ref="G100:G102" si="13">G101</f>
        <v>310150</v>
      </c>
    </row>
    <row r="101" spans="1:7" ht="62.4" outlineLevel="5" x14ac:dyDescent="0.3">
      <c r="A101" s="21" t="s">
        <v>193</v>
      </c>
      <c r="B101" s="14" t="s">
        <v>5</v>
      </c>
      <c r="C101" s="14" t="s">
        <v>85</v>
      </c>
      <c r="D101" s="14" t="s">
        <v>81</v>
      </c>
      <c r="E101" s="14" t="s">
        <v>8</v>
      </c>
      <c r="F101" s="15">
        <f>G101/1000-0.1</f>
        <v>310.04999999999995</v>
      </c>
      <c r="G101" s="18">
        <f>G102</f>
        <v>310150</v>
      </c>
    </row>
    <row r="102" spans="1:7" outlineLevel="2" x14ac:dyDescent="0.3">
      <c r="A102" s="21" t="s">
        <v>86</v>
      </c>
      <c r="B102" s="14" t="s">
        <v>5</v>
      </c>
      <c r="C102" s="14" t="s">
        <v>85</v>
      </c>
      <c r="D102" s="14" t="s">
        <v>87</v>
      </c>
      <c r="E102" s="14" t="s">
        <v>8</v>
      </c>
      <c r="F102" s="15">
        <f>G102/1000-0.1</f>
        <v>310.04999999999995</v>
      </c>
      <c r="G102" s="18">
        <f t="shared" si="13"/>
        <v>310150</v>
      </c>
    </row>
    <row r="103" spans="1:7" ht="31.2" outlineLevel="3" x14ac:dyDescent="0.3">
      <c r="A103" s="21" t="s">
        <v>23</v>
      </c>
      <c r="B103" s="14" t="s">
        <v>5</v>
      </c>
      <c r="C103" s="14" t="s">
        <v>85</v>
      </c>
      <c r="D103" s="14" t="s">
        <v>87</v>
      </c>
      <c r="E103" s="14" t="s">
        <v>24</v>
      </c>
      <c r="F103" s="15">
        <f>G103/1000-0.1</f>
        <v>310.04999999999995</v>
      </c>
      <c r="G103" s="48">
        <v>310150</v>
      </c>
    </row>
    <row r="104" spans="1:7" outlineLevel="4" x14ac:dyDescent="0.3">
      <c r="A104" s="21" t="s">
        <v>88</v>
      </c>
      <c r="B104" s="14" t="s">
        <v>5</v>
      </c>
      <c r="C104" s="14" t="s">
        <v>89</v>
      </c>
      <c r="D104" s="14" t="s">
        <v>7</v>
      </c>
      <c r="E104" s="14" t="s">
        <v>8</v>
      </c>
      <c r="F104" s="15">
        <f t="shared" ref="F104:F160" si="14">G104/1000</f>
        <v>792.30499999999995</v>
      </c>
      <c r="G104" s="18">
        <f>G105+G126+G123+G112</f>
        <v>792305</v>
      </c>
    </row>
    <row r="105" spans="1:7" ht="62.4" outlineLevel="5" x14ac:dyDescent="0.3">
      <c r="A105" s="21" t="s">
        <v>193</v>
      </c>
      <c r="B105" s="14" t="s">
        <v>5</v>
      </c>
      <c r="C105" s="14" t="s">
        <v>89</v>
      </c>
      <c r="D105" s="14" t="s">
        <v>81</v>
      </c>
      <c r="E105" s="14" t="s">
        <v>8</v>
      </c>
      <c r="F105" s="15">
        <f t="shared" si="14"/>
        <v>692.30499999999995</v>
      </c>
      <c r="G105" s="18">
        <f>G106+G108+G110</f>
        <v>692305</v>
      </c>
    </row>
    <row r="106" spans="1:7" outlineLevel="4" x14ac:dyDescent="0.3">
      <c r="A106" s="21" t="s">
        <v>90</v>
      </c>
      <c r="B106" s="14" t="s">
        <v>5</v>
      </c>
      <c r="C106" s="14" t="s">
        <v>89</v>
      </c>
      <c r="D106" s="14" t="s">
        <v>91</v>
      </c>
      <c r="E106" s="14" t="s">
        <v>8</v>
      </c>
      <c r="F106" s="15">
        <f t="shared" si="14"/>
        <v>430.59</v>
      </c>
      <c r="G106" s="18">
        <f>G107</f>
        <v>430590</v>
      </c>
    </row>
    <row r="107" spans="1:7" ht="31.2" outlineLevel="5" x14ac:dyDescent="0.3">
      <c r="A107" s="21" t="s">
        <v>23</v>
      </c>
      <c r="B107" s="14" t="s">
        <v>5</v>
      </c>
      <c r="C107" s="14" t="s">
        <v>89</v>
      </c>
      <c r="D107" s="14" t="s">
        <v>91</v>
      </c>
      <c r="E107" s="14" t="s">
        <v>24</v>
      </c>
      <c r="F107" s="15">
        <f t="shared" si="14"/>
        <v>430.59</v>
      </c>
      <c r="G107" s="48">
        <v>430590</v>
      </c>
    </row>
    <row r="108" spans="1:7" outlineLevel="4" x14ac:dyDescent="0.3">
      <c r="A108" s="21" t="s">
        <v>92</v>
      </c>
      <c r="B108" s="14" t="s">
        <v>5</v>
      </c>
      <c r="C108" s="14" t="s">
        <v>89</v>
      </c>
      <c r="D108" s="14" t="s">
        <v>93</v>
      </c>
      <c r="E108" s="14" t="s">
        <v>8</v>
      </c>
      <c r="F108" s="15">
        <f t="shared" si="14"/>
        <v>30</v>
      </c>
      <c r="G108" s="18">
        <f>G109</f>
        <v>30000</v>
      </c>
    </row>
    <row r="109" spans="1:7" ht="31.2" outlineLevel="5" x14ac:dyDescent="0.3">
      <c r="A109" s="21" t="s">
        <v>23</v>
      </c>
      <c r="B109" s="14" t="s">
        <v>5</v>
      </c>
      <c r="C109" s="14" t="s">
        <v>89</v>
      </c>
      <c r="D109" s="14" t="s">
        <v>93</v>
      </c>
      <c r="E109" s="14" t="s">
        <v>24</v>
      </c>
      <c r="F109" s="15">
        <f t="shared" si="14"/>
        <v>30</v>
      </c>
      <c r="G109" s="48">
        <v>30000</v>
      </c>
    </row>
    <row r="110" spans="1:7" ht="31.2" outlineLevel="4" x14ac:dyDescent="0.3">
      <c r="A110" s="21" t="s">
        <v>94</v>
      </c>
      <c r="B110" s="14" t="s">
        <v>5</v>
      </c>
      <c r="C110" s="14" t="s">
        <v>89</v>
      </c>
      <c r="D110" s="14" t="s">
        <v>95</v>
      </c>
      <c r="E110" s="14" t="s">
        <v>8</v>
      </c>
      <c r="F110" s="15">
        <f t="shared" si="14"/>
        <v>231.715</v>
      </c>
      <c r="G110" s="18">
        <f>G111</f>
        <v>231715</v>
      </c>
    </row>
    <row r="111" spans="1:7" ht="31.2" outlineLevel="5" x14ac:dyDescent="0.3">
      <c r="A111" s="21" t="s">
        <v>23</v>
      </c>
      <c r="B111" s="14" t="s">
        <v>5</v>
      </c>
      <c r="C111" s="14" t="s">
        <v>89</v>
      </c>
      <c r="D111" s="14" t="s">
        <v>95</v>
      </c>
      <c r="E111" s="14" t="s">
        <v>24</v>
      </c>
      <c r="F111" s="15">
        <f t="shared" si="14"/>
        <v>231.715</v>
      </c>
      <c r="G111" s="48">
        <v>231715</v>
      </c>
    </row>
    <row r="112" spans="1:7" ht="31.2" hidden="1" outlineLevel="5" x14ac:dyDescent="0.3">
      <c r="A112" s="30" t="s">
        <v>102</v>
      </c>
      <c r="B112" s="31" t="s">
        <v>5</v>
      </c>
      <c r="C112" s="31" t="s">
        <v>89</v>
      </c>
      <c r="D112" s="64" t="s">
        <v>103</v>
      </c>
      <c r="E112" s="31" t="s">
        <v>8</v>
      </c>
      <c r="F112" s="15">
        <f t="shared" si="14"/>
        <v>0</v>
      </c>
      <c r="G112" s="48">
        <f>G113</f>
        <v>0</v>
      </c>
    </row>
    <row r="113" spans="1:8" ht="31.2" hidden="1" outlineLevel="5" x14ac:dyDescent="0.3">
      <c r="A113" s="30" t="s">
        <v>23</v>
      </c>
      <c r="B113" s="31" t="s">
        <v>5</v>
      </c>
      <c r="C113" s="31" t="s">
        <v>89</v>
      </c>
      <c r="D113" s="64" t="s">
        <v>103</v>
      </c>
      <c r="E113" s="31" t="s">
        <v>24</v>
      </c>
      <c r="F113" s="15">
        <f t="shared" si="14"/>
        <v>0</v>
      </c>
      <c r="G113" s="48">
        <f>G114+G115</f>
        <v>0</v>
      </c>
    </row>
    <row r="114" spans="1:8" ht="31.2" hidden="1" outlineLevel="4" x14ac:dyDescent="0.3">
      <c r="A114" s="30" t="s">
        <v>104</v>
      </c>
      <c r="B114" s="31" t="s">
        <v>5</v>
      </c>
      <c r="C114" s="31" t="s">
        <v>89</v>
      </c>
      <c r="D114" s="64" t="s">
        <v>105</v>
      </c>
      <c r="E114" s="31" t="s">
        <v>8</v>
      </c>
      <c r="F114" s="15">
        <f t="shared" si="14"/>
        <v>0</v>
      </c>
      <c r="G114" s="18">
        <v>0</v>
      </c>
      <c r="H114" s="1">
        <v>2275600</v>
      </c>
    </row>
    <row r="115" spans="1:8" ht="31.2" hidden="1" outlineLevel="5" x14ac:dyDescent="0.3">
      <c r="A115" s="30" t="s">
        <v>23</v>
      </c>
      <c r="B115" s="31" t="s">
        <v>5</v>
      </c>
      <c r="C115" s="31" t="s">
        <v>89</v>
      </c>
      <c r="D115" s="64" t="s">
        <v>105</v>
      </c>
      <c r="E115" s="31" t="s">
        <v>24</v>
      </c>
      <c r="F115" s="34">
        <f t="shared" si="14"/>
        <v>0</v>
      </c>
      <c r="G115" s="18">
        <v>0</v>
      </c>
      <c r="H115" s="1" t="s">
        <v>159</v>
      </c>
    </row>
    <row r="116" spans="1:8" ht="46.8" hidden="1" outlineLevel="3" x14ac:dyDescent="0.3">
      <c r="A116" s="21" t="s">
        <v>98</v>
      </c>
      <c r="B116" s="14" t="s">
        <v>5</v>
      </c>
      <c r="C116" s="14" t="s">
        <v>89</v>
      </c>
      <c r="D116" s="14" t="s">
        <v>99</v>
      </c>
      <c r="E116" s="14" t="s">
        <v>8</v>
      </c>
      <c r="F116" s="15">
        <f t="shared" si="14"/>
        <v>0</v>
      </c>
      <c r="G116" s="18">
        <f>G117</f>
        <v>0</v>
      </c>
    </row>
    <row r="117" spans="1:8" ht="31.2" hidden="1" outlineLevel="4" x14ac:dyDescent="0.3">
      <c r="A117" s="21" t="s">
        <v>23</v>
      </c>
      <c r="B117" s="14" t="s">
        <v>5</v>
      </c>
      <c r="C117" s="14" t="s">
        <v>89</v>
      </c>
      <c r="D117" s="14" t="s">
        <v>99</v>
      </c>
      <c r="E117" s="14" t="s">
        <v>24</v>
      </c>
      <c r="F117" s="15">
        <f t="shared" si="14"/>
        <v>0</v>
      </c>
      <c r="G117" s="18"/>
    </row>
    <row r="118" spans="1:8" ht="62.4" hidden="1" outlineLevel="5" x14ac:dyDescent="0.3">
      <c r="A118" s="21" t="s">
        <v>100</v>
      </c>
      <c r="B118" s="14" t="s">
        <v>5</v>
      </c>
      <c r="C118" s="14" t="s">
        <v>89</v>
      </c>
      <c r="D118" s="14" t="s">
        <v>101</v>
      </c>
      <c r="E118" s="14" t="s">
        <v>8</v>
      </c>
      <c r="F118" s="15">
        <f t="shared" si="14"/>
        <v>0</v>
      </c>
      <c r="G118" s="18">
        <v>0</v>
      </c>
    </row>
    <row r="119" spans="1:8" ht="31.2" hidden="1" outlineLevel="4" x14ac:dyDescent="0.3">
      <c r="A119" s="21" t="s">
        <v>102</v>
      </c>
      <c r="B119" s="14" t="s">
        <v>5</v>
      </c>
      <c r="C119" s="14" t="s">
        <v>89</v>
      </c>
      <c r="D119" s="14" t="s">
        <v>103</v>
      </c>
      <c r="E119" s="14" t="s">
        <v>8</v>
      </c>
      <c r="F119" s="15">
        <f t="shared" si="14"/>
        <v>0</v>
      </c>
      <c r="G119" s="18">
        <v>0</v>
      </c>
    </row>
    <row r="120" spans="1:8" ht="31.2" hidden="1" outlineLevel="5" x14ac:dyDescent="0.3">
      <c r="A120" s="21" t="s">
        <v>23</v>
      </c>
      <c r="B120" s="14" t="s">
        <v>5</v>
      </c>
      <c r="C120" s="14" t="s">
        <v>89</v>
      </c>
      <c r="D120" s="14" t="s">
        <v>103</v>
      </c>
      <c r="E120" s="14" t="s">
        <v>24</v>
      </c>
      <c r="F120" s="15">
        <f t="shared" si="14"/>
        <v>0</v>
      </c>
      <c r="G120" s="18">
        <v>0</v>
      </c>
    </row>
    <row r="121" spans="1:8" ht="31.2" hidden="1" outlineLevel="5" x14ac:dyDescent="0.3">
      <c r="A121" s="21" t="s">
        <v>104</v>
      </c>
      <c r="B121" s="14" t="s">
        <v>5</v>
      </c>
      <c r="C121" s="14" t="s">
        <v>89</v>
      </c>
      <c r="D121" s="14" t="s">
        <v>105</v>
      </c>
      <c r="E121" s="14" t="s">
        <v>8</v>
      </c>
      <c r="F121" s="15">
        <f t="shared" si="14"/>
        <v>0</v>
      </c>
      <c r="G121" s="18">
        <v>0</v>
      </c>
    </row>
    <row r="122" spans="1:8" ht="31.2" hidden="1" outlineLevel="5" x14ac:dyDescent="0.3">
      <c r="A122" s="21" t="s">
        <v>23</v>
      </c>
      <c r="B122" s="14" t="s">
        <v>5</v>
      </c>
      <c r="C122" s="14" t="s">
        <v>89</v>
      </c>
      <c r="D122" s="14" t="s">
        <v>105</v>
      </c>
      <c r="E122" s="14" t="s">
        <v>24</v>
      </c>
      <c r="F122" s="15">
        <f t="shared" si="14"/>
        <v>0</v>
      </c>
      <c r="G122" s="18">
        <v>0</v>
      </c>
    </row>
    <row r="123" spans="1:8" ht="62.4" hidden="1" outlineLevel="5" x14ac:dyDescent="0.3">
      <c r="A123" s="21" t="s">
        <v>151</v>
      </c>
      <c r="B123" s="43" t="s">
        <v>5</v>
      </c>
      <c r="C123" s="43" t="s">
        <v>89</v>
      </c>
      <c r="D123" s="43" t="s">
        <v>101</v>
      </c>
      <c r="E123" s="43" t="s">
        <v>8</v>
      </c>
      <c r="F123" s="15">
        <f t="shared" si="14"/>
        <v>0</v>
      </c>
      <c r="G123" s="18">
        <f>G124</f>
        <v>0</v>
      </c>
    </row>
    <row r="124" spans="1:8" ht="31.2" hidden="1" outlineLevel="3" x14ac:dyDescent="0.3">
      <c r="A124" s="21" t="s">
        <v>149</v>
      </c>
      <c r="B124" s="43" t="s">
        <v>5</v>
      </c>
      <c r="C124" s="43" t="s">
        <v>89</v>
      </c>
      <c r="D124" s="43" t="s">
        <v>147</v>
      </c>
      <c r="E124" s="43" t="s">
        <v>8</v>
      </c>
      <c r="F124" s="15">
        <f t="shared" si="14"/>
        <v>0</v>
      </c>
      <c r="G124" s="18">
        <f>G125</f>
        <v>0</v>
      </c>
    </row>
    <row r="125" spans="1:8" ht="31.2" hidden="1" outlineLevel="4" x14ac:dyDescent="0.3">
      <c r="A125" s="21" t="s">
        <v>23</v>
      </c>
      <c r="B125" s="43" t="s">
        <v>5</v>
      </c>
      <c r="C125" s="43" t="s">
        <v>89</v>
      </c>
      <c r="D125" s="43" t="s">
        <v>147</v>
      </c>
      <c r="E125" s="43" t="s">
        <v>24</v>
      </c>
      <c r="F125" s="15">
        <f t="shared" si="14"/>
        <v>0</v>
      </c>
      <c r="G125" s="18">
        <v>0</v>
      </c>
    </row>
    <row r="126" spans="1:8" ht="46.8" outlineLevel="5" x14ac:dyDescent="0.3">
      <c r="A126" s="21" t="s">
        <v>197</v>
      </c>
      <c r="B126" s="14" t="s">
        <v>5</v>
      </c>
      <c r="C126" s="14" t="s">
        <v>89</v>
      </c>
      <c r="D126" s="116" t="s">
        <v>59</v>
      </c>
      <c r="E126" s="14" t="s">
        <v>8</v>
      </c>
      <c r="F126" s="15">
        <f t="shared" si="14"/>
        <v>100</v>
      </c>
      <c r="G126" s="18">
        <f>G127</f>
        <v>100000</v>
      </c>
    </row>
    <row r="127" spans="1:8" ht="46.8" outlineLevel="4" x14ac:dyDescent="0.3">
      <c r="A127" s="21" t="s">
        <v>108</v>
      </c>
      <c r="B127" s="14" t="s">
        <v>5</v>
      </c>
      <c r="C127" s="14" t="s">
        <v>89</v>
      </c>
      <c r="D127" s="43" t="s">
        <v>208</v>
      </c>
      <c r="E127" s="14" t="s">
        <v>8</v>
      </c>
      <c r="F127" s="15">
        <f t="shared" si="14"/>
        <v>100</v>
      </c>
      <c r="G127" s="18">
        <f>G128</f>
        <v>100000</v>
      </c>
    </row>
    <row r="128" spans="1:8" ht="31.2" outlineLevel="5" x14ac:dyDescent="0.3">
      <c r="A128" s="21" t="s">
        <v>23</v>
      </c>
      <c r="B128" s="14" t="s">
        <v>5</v>
      </c>
      <c r="C128" s="14" t="s">
        <v>89</v>
      </c>
      <c r="D128" s="43" t="s">
        <v>208</v>
      </c>
      <c r="E128" s="14" t="s">
        <v>24</v>
      </c>
      <c r="F128" s="15">
        <f t="shared" si="14"/>
        <v>100</v>
      </c>
      <c r="G128" s="18">
        <v>100000</v>
      </c>
    </row>
    <row r="129" spans="1:8" ht="31.2" hidden="1" outlineLevel="5" x14ac:dyDescent="0.3">
      <c r="A129" s="21" t="s">
        <v>110</v>
      </c>
      <c r="B129" s="14" t="s">
        <v>5</v>
      </c>
      <c r="C129" s="14" t="s">
        <v>89</v>
      </c>
      <c r="D129" s="63" t="s">
        <v>111</v>
      </c>
      <c r="E129" s="14" t="s">
        <v>8</v>
      </c>
      <c r="F129" s="15">
        <f t="shared" si="14"/>
        <v>0</v>
      </c>
      <c r="G129" s="18">
        <f>G130</f>
        <v>0</v>
      </c>
    </row>
    <row r="130" spans="1:8" ht="31.2" hidden="1" outlineLevel="5" x14ac:dyDescent="0.3">
      <c r="A130" s="21" t="s">
        <v>23</v>
      </c>
      <c r="B130" s="14" t="s">
        <v>5</v>
      </c>
      <c r="C130" s="14" t="s">
        <v>89</v>
      </c>
      <c r="D130" s="63" t="s">
        <v>111</v>
      </c>
      <c r="E130" s="14" t="s">
        <v>24</v>
      </c>
      <c r="F130" s="15">
        <f t="shared" si="14"/>
        <v>0</v>
      </c>
      <c r="G130" s="18">
        <f>139600-139600</f>
        <v>0</v>
      </c>
      <c r="H130" s="1" t="s">
        <v>158</v>
      </c>
    </row>
    <row r="131" spans="1:8" ht="46.8" hidden="1" outlineLevel="1" x14ac:dyDescent="0.3">
      <c r="A131" s="21" t="s">
        <v>150</v>
      </c>
      <c r="B131" s="43" t="s">
        <v>5</v>
      </c>
      <c r="C131" s="43" t="s">
        <v>89</v>
      </c>
      <c r="D131" s="43" t="s">
        <v>148</v>
      </c>
      <c r="E131" s="43" t="s">
        <v>8</v>
      </c>
      <c r="F131" s="15">
        <f t="shared" si="14"/>
        <v>0</v>
      </c>
      <c r="G131" s="18">
        <f>G132</f>
        <v>0</v>
      </c>
    </row>
    <row r="132" spans="1:8" ht="31.2" hidden="1" outlineLevel="2" x14ac:dyDescent="0.3">
      <c r="A132" s="21" t="s">
        <v>23</v>
      </c>
      <c r="B132" s="43" t="s">
        <v>5</v>
      </c>
      <c r="C132" s="43" t="s">
        <v>89</v>
      </c>
      <c r="D132" s="43" t="s">
        <v>148</v>
      </c>
      <c r="E132" s="43" t="s">
        <v>24</v>
      </c>
      <c r="F132" s="15">
        <f t="shared" si="14"/>
        <v>0</v>
      </c>
      <c r="G132" s="18">
        <v>0</v>
      </c>
    </row>
    <row r="133" spans="1:8" hidden="1" outlineLevel="3" x14ac:dyDescent="0.3">
      <c r="A133" s="24" t="s">
        <v>112</v>
      </c>
      <c r="B133" s="16" t="s">
        <v>5</v>
      </c>
      <c r="C133" s="16" t="s">
        <v>113</v>
      </c>
      <c r="D133" s="16" t="s">
        <v>7</v>
      </c>
      <c r="E133" s="16" t="s">
        <v>8</v>
      </c>
      <c r="F133" s="15">
        <f t="shared" si="14"/>
        <v>0</v>
      </c>
      <c r="G133" s="18">
        <f t="shared" ref="G133:G136" si="15">G134</f>
        <v>0</v>
      </c>
    </row>
    <row r="134" spans="1:8" ht="31.2" hidden="1" outlineLevel="4" x14ac:dyDescent="0.3">
      <c r="A134" s="21" t="s">
        <v>114</v>
      </c>
      <c r="B134" s="14" t="s">
        <v>5</v>
      </c>
      <c r="C134" s="14" t="s">
        <v>115</v>
      </c>
      <c r="D134" s="14" t="s">
        <v>7</v>
      </c>
      <c r="E134" s="14" t="s">
        <v>8</v>
      </c>
      <c r="F134" s="15">
        <f t="shared" si="14"/>
        <v>0</v>
      </c>
      <c r="G134" s="18">
        <f t="shared" si="15"/>
        <v>0</v>
      </c>
    </row>
    <row r="135" spans="1:8" ht="78" hidden="1" outlineLevel="5" x14ac:dyDescent="0.3">
      <c r="A135" s="21" t="s">
        <v>13</v>
      </c>
      <c r="B135" s="14" t="s">
        <v>5</v>
      </c>
      <c r="C135" s="14" t="s">
        <v>115</v>
      </c>
      <c r="D135" s="14" t="s">
        <v>14</v>
      </c>
      <c r="E135" s="14" t="s">
        <v>8</v>
      </c>
      <c r="F135" s="15">
        <f t="shared" si="14"/>
        <v>0</v>
      </c>
      <c r="G135" s="18">
        <f t="shared" si="15"/>
        <v>0</v>
      </c>
    </row>
    <row r="136" spans="1:8" ht="46.8" hidden="1" outlineLevel="1" x14ac:dyDescent="0.3">
      <c r="A136" s="21" t="s">
        <v>116</v>
      </c>
      <c r="B136" s="14" t="s">
        <v>5</v>
      </c>
      <c r="C136" s="14" t="s">
        <v>115</v>
      </c>
      <c r="D136" s="14" t="s">
        <v>117</v>
      </c>
      <c r="E136" s="14" t="s">
        <v>8</v>
      </c>
      <c r="F136" s="15">
        <f t="shared" si="14"/>
        <v>0</v>
      </c>
      <c r="G136" s="18">
        <f t="shared" si="15"/>
        <v>0</v>
      </c>
    </row>
    <row r="137" spans="1:8" ht="31.2" hidden="1" outlineLevel="2" x14ac:dyDescent="0.3">
      <c r="A137" s="21" t="s">
        <v>23</v>
      </c>
      <c r="B137" s="14" t="s">
        <v>5</v>
      </c>
      <c r="C137" s="14" t="s">
        <v>115</v>
      </c>
      <c r="D137" s="14" t="s">
        <v>117</v>
      </c>
      <c r="E137" s="14" t="s">
        <v>24</v>
      </c>
      <c r="F137" s="15">
        <f t="shared" si="14"/>
        <v>0</v>
      </c>
      <c r="G137" s="18">
        <v>0</v>
      </c>
    </row>
    <row r="138" spans="1:8" outlineLevel="3" x14ac:dyDescent="0.3">
      <c r="A138" s="24" t="s">
        <v>118</v>
      </c>
      <c r="B138" s="16" t="s">
        <v>5</v>
      </c>
      <c r="C138" s="16" t="s">
        <v>119</v>
      </c>
      <c r="D138" s="16" t="s">
        <v>7</v>
      </c>
      <c r="E138" s="16" t="s">
        <v>8</v>
      </c>
      <c r="F138" s="17">
        <f t="shared" si="14"/>
        <v>2054.2559999999999</v>
      </c>
      <c r="G138" s="18">
        <f t="shared" ref="G138:G139" si="16">G139</f>
        <v>2054256</v>
      </c>
    </row>
    <row r="139" spans="1:8" outlineLevel="4" x14ac:dyDescent="0.3">
      <c r="A139" s="21" t="s">
        <v>120</v>
      </c>
      <c r="B139" s="14" t="s">
        <v>5</v>
      </c>
      <c r="C139" s="14" t="s">
        <v>121</v>
      </c>
      <c r="D139" s="14" t="s">
        <v>7</v>
      </c>
      <c r="E139" s="14" t="s">
        <v>8</v>
      </c>
      <c r="F139" s="15">
        <f t="shared" si="14"/>
        <v>2054.2559999999999</v>
      </c>
      <c r="G139" s="18">
        <f t="shared" si="16"/>
        <v>2054256</v>
      </c>
    </row>
    <row r="140" spans="1:8" ht="62.4" outlineLevel="5" x14ac:dyDescent="0.3">
      <c r="A140" s="21" t="s">
        <v>195</v>
      </c>
      <c r="B140" s="14" t="s">
        <v>5</v>
      </c>
      <c r="C140" s="14" t="s">
        <v>121</v>
      </c>
      <c r="D140" s="14" t="s">
        <v>122</v>
      </c>
      <c r="E140" s="14" t="s">
        <v>8</v>
      </c>
      <c r="F140" s="15">
        <f t="shared" si="14"/>
        <v>2054.2559999999999</v>
      </c>
      <c r="G140" s="18">
        <f>G141+G144+G146</f>
        <v>2054256</v>
      </c>
    </row>
    <row r="141" spans="1:8" outlineLevel="5" x14ac:dyDescent="0.3">
      <c r="A141" s="21" t="s">
        <v>123</v>
      </c>
      <c r="B141" s="14" t="s">
        <v>5</v>
      </c>
      <c r="C141" s="14" t="s">
        <v>121</v>
      </c>
      <c r="D141" s="14" t="s">
        <v>124</v>
      </c>
      <c r="E141" s="14" t="s">
        <v>8</v>
      </c>
      <c r="F141" s="15">
        <f t="shared" si="14"/>
        <v>1725.7560000000001</v>
      </c>
      <c r="G141" s="18">
        <f>G142+G143</f>
        <v>1725756</v>
      </c>
    </row>
    <row r="142" spans="1:8" ht="78" outlineLevel="1" x14ac:dyDescent="0.3">
      <c r="A142" s="21" t="s">
        <v>17</v>
      </c>
      <c r="B142" s="14" t="s">
        <v>5</v>
      </c>
      <c r="C142" s="14" t="s">
        <v>121</v>
      </c>
      <c r="D142" s="14" t="s">
        <v>124</v>
      </c>
      <c r="E142" s="14" t="s">
        <v>18</v>
      </c>
      <c r="F142" s="15">
        <f>G142/1000+0.1</f>
        <v>898.52</v>
      </c>
      <c r="G142" s="18">
        <v>898420</v>
      </c>
    </row>
    <row r="143" spans="1:8" ht="31.2" outlineLevel="2" x14ac:dyDescent="0.3">
      <c r="A143" s="21" t="s">
        <v>23</v>
      </c>
      <c r="B143" s="14" t="s">
        <v>5</v>
      </c>
      <c r="C143" s="14" t="s">
        <v>121</v>
      </c>
      <c r="D143" s="14" t="s">
        <v>124</v>
      </c>
      <c r="E143" s="14" t="s">
        <v>24</v>
      </c>
      <c r="F143" s="15">
        <f t="shared" si="14"/>
        <v>827.33600000000001</v>
      </c>
      <c r="G143" s="62">
        <v>827336</v>
      </c>
    </row>
    <row r="144" spans="1:8" ht="39.6" outlineLevel="2" x14ac:dyDescent="0.3">
      <c r="A144" s="85" t="s">
        <v>171</v>
      </c>
      <c r="B144" s="14" t="s">
        <v>5</v>
      </c>
      <c r="C144" s="14" t="s">
        <v>121</v>
      </c>
      <c r="D144" s="14" t="str">
        <f>D145</f>
        <v>080001403А</v>
      </c>
      <c r="E144" s="14" t="s">
        <v>8</v>
      </c>
      <c r="F144" s="15">
        <f t="shared" ref="F144:F145" si="17">G144/1000</f>
        <v>278.3</v>
      </c>
      <c r="G144" s="18">
        <f>G145</f>
        <v>278300</v>
      </c>
    </row>
    <row r="145" spans="1:7" ht="66" outlineLevel="2" x14ac:dyDescent="0.3">
      <c r="A145" s="86" t="s">
        <v>172</v>
      </c>
      <c r="B145" s="14" t="s">
        <v>5</v>
      </c>
      <c r="C145" s="14" t="s">
        <v>121</v>
      </c>
      <c r="D145" s="14" t="s">
        <v>170</v>
      </c>
      <c r="E145" s="14" t="s">
        <v>18</v>
      </c>
      <c r="F145" s="15">
        <f t="shared" si="17"/>
        <v>278.3</v>
      </c>
      <c r="G145" s="18">
        <v>278300</v>
      </c>
    </row>
    <row r="146" spans="1:7" outlineLevel="2" x14ac:dyDescent="0.3">
      <c r="A146" s="86" t="s">
        <v>189</v>
      </c>
      <c r="B146" s="14" t="s">
        <v>5</v>
      </c>
      <c r="C146" s="14" t="s">
        <v>121</v>
      </c>
      <c r="D146" s="14" t="s">
        <v>190</v>
      </c>
      <c r="E146" s="14" t="s">
        <v>8</v>
      </c>
      <c r="F146" s="15">
        <f t="shared" ref="F146" si="18">G146/1000</f>
        <v>50.2</v>
      </c>
      <c r="G146" s="18">
        <f>G147</f>
        <v>50200</v>
      </c>
    </row>
    <row r="147" spans="1:7" ht="26.4" outlineLevel="2" x14ac:dyDescent="0.3">
      <c r="A147" s="86" t="s">
        <v>191</v>
      </c>
      <c r="B147" s="14" t="s">
        <v>5</v>
      </c>
      <c r="C147" s="14" t="s">
        <v>121</v>
      </c>
      <c r="D147" s="14" t="s">
        <v>190</v>
      </c>
      <c r="E147" s="14">
        <v>200</v>
      </c>
      <c r="F147" s="15">
        <f t="shared" ref="F147" si="19">G147/1000</f>
        <v>50.2</v>
      </c>
      <c r="G147" s="18">
        <f>50247.5-47.5</f>
        <v>50200</v>
      </c>
    </row>
    <row r="148" spans="1:7" hidden="1" outlineLevel="2" x14ac:dyDescent="0.3">
      <c r="A148" s="86"/>
      <c r="B148" s="89"/>
      <c r="C148" s="14"/>
      <c r="D148" s="14"/>
      <c r="E148" s="14"/>
      <c r="F148" s="15"/>
      <c r="G148" s="18"/>
    </row>
    <row r="149" spans="1:7" hidden="1" outlineLevel="2" x14ac:dyDescent="0.3">
      <c r="A149" s="86"/>
      <c r="B149" s="89"/>
      <c r="C149" s="14"/>
      <c r="D149" s="14"/>
      <c r="E149" s="14"/>
      <c r="F149" s="15"/>
      <c r="G149" s="18"/>
    </row>
    <row r="150" spans="1:7" outlineLevel="3" x14ac:dyDescent="0.3">
      <c r="A150" s="90" t="s">
        <v>125</v>
      </c>
      <c r="B150" s="16" t="s">
        <v>5</v>
      </c>
      <c r="C150" s="16" t="s">
        <v>126</v>
      </c>
      <c r="D150" s="16" t="s">
        <v>7</v>
      </c>
      <c r="E150" s="16" t="s">
        <v>8</v>
      </c>
      <c r="F150" s="17">
        <f t="shared" si="14"/>
        <v>44.1</v>
      </c>
      <c r="G150" s="18">
        <f t="shared" ref="G150:G153" si="20">G151</f>
        <v>44100</v>
      </c>
    </row>
    <row r="151" spans="1:7" outlineLevel="4" x14ac:dyDescent="0.3">
      <c r="A151" s="21" t="s">
        <v>127</v>
      </c>
      <c r="B151" s="14" t="s">
        <v>5</v>
      </c>
      <c r="C151" s="14" t="s">
        <v>128</v>
      </c>
      <c r="D151" s="14" t="s">
        <v>7</v>
      </c>
      <c r="E151" s="14" t="s">
        <v>8</v>
      </c>
      <c r="F151" s="15">
        <f t="shared" si="14"/>
        <v>44.1</v>
      </c>
      <c r="G151" s="18">
        <f t="shared" si="20"/>
        <v>44100</v>
      </c>
    </row>
    <row r="152" spans="1:7" ht="78" outlineLevel="5" x14ac:dyDescent="0.3">
      <c r="A152" s="21" t="s">
        <v>183</v>
      </c>
      <c r="B152" s="14" t="s">
        <v>5</v>
      </c>
      <c r="C152" s="14" t="s">
        <v>128</v>
      </c>
      <c r="D152" s="14" t="s">
        <v>14</v>
      </c>
      <c r="E152" s="14" t="s">
        <v>8</v>
      </c>
      <c r="F152" s="15">
        <f t="shared" si="14"/>
        <v>44.1</v>
      </c>
      <c r="G152" s="18">
        <f t="shared" si="20"/>
        <v>44100</v>
      </c>
    </row>
    <row r="153" spans="1:7" ht="31.2" outlineLevel="1" x14ac:dyDescent="0.3">
      <c r="A153" s="21" t="s">
        <v>129</v>
      </c>
      <c r="B153" s="14" t="s">
        <v>5</v>
      </c>
      <c r="C153" s="14" t="s">
        <v>128</v>
      </c>
      <c r="D153" s="14" t="s">
        <v>130</v>
      </c>
      <c r="E153" s="14" t="s">
        <v>8</v>
      </c>
      <c r="F153" s="15">
        <f t="shared" si="14"/>
        <v>44.1</v>
      </c>
      <c r="G153" s="18">
        <f t="shared" si="20"/>
        <v>44100</v>
      </c>
    </row>
    <row r="154" spans="1:7" ht="31.2" outlineLevel="2" x14ac:dyDescent="0.3">
      <c r="A154" s="21" t="s">
        <v>131</v>
      </c>
      <c r="B154" s="14" t="s">
        <v>5</v>
      </c>
      <c r="C154" s="14" t="s">
        <v>128</v>
      </c>
      <c r="D154" s="14" t="s">
        <v>130</v>
      </c>
      <c r="E154" s="14" t="s">
        <v>132</v>
      </c>
      <c r="F154" s="15">
        <f t="shared" si="14"/>
        <v>44.1</v>
      </c>
      <c r="G154" s="18">
        <v>44100</v>
      </c>
    </row>
    <row r="155" spans="1:7" outlineLevel="3" x14ac:dyDescent="0.3">
      <c r="A155" s="24" t="s">
        <v>133</v>
      </c>
      <c r="B155" s="16" t="s">
        <v>5</v>
      </c>
      <c r="C155" s="16" t="s">
        <v>134</v>
      </c>
      <c r="D155" s="16" t="s">
        <v>7</v>
      </c>
      <c r="E155" s="16" t="s">
        <v>8</v>
      </c>
      <c r="F155" s="17">
        <f t="shared" si="14"/>
        <v>15</v>
      </c>
      <c r="G155" s="18">
        <f t="shared" ref="G155:G158" si="21">G156</f>
        <v>15000</v>
      </c>
    </row>
    <row r="156" spans="1:7" outlineLevel="4" x14ac:dyDescent="0.3">
      <c r="A156" s="21" t="s">
        <v>135</v>
      </c>
      <c r="B156" s="14" t="s">
        <v>5</v>
      </c>
      <c r="C156" s="14" t="s">
        <v>136</v>
      </c>
      <c r="D156" s="14" t="s">
        <v>7</v>
      </c>
      <c r="E156" s="14" t="s">
        <v>8</v>
      </c>
      <c r="F156" s="15">
        <f t="shared" si="14"/>
        <v>15</v>
      </c>
      <c r="G156" s="18">
        <f t="shared" si="21"/>
        <v>15000</v>
      </c>
    </row>
    <row r="157" spans="1:7" ht="46.8" outlineLevel="4" x14ac:dyDescent="0.3">
      <c r="A157" s="21" t="s">
        <v>194</v>
      </c>
      <c r="B157" s="14" t="s">
        <v>5</v>
      </c>
      <c r="C157" s="14" t="s">
        <v>136</v>
      </c>
      <c r="D157" s="14" t="s">
        <v>137</v>
      </c>
      <c r="E157" s="14" t="s">
        <v>8</v>
      </c>
      <c r="F157" s="15">
        <f t="shared" si="14"/>
        <v>15</v>
      </c>
      <c r="G157" s="18">
        <f t="shared" si="21"/>
        <v>15000</v>
      </c>
    </row>
    <row r="158" spans="1:7" ht="31.2" outlineLevel="5" x14ac:dyDescent="0.3">
      <c r="A158" s="21" t="s">
        <v>138</v>
      </c>
      <c r="B158" s="14" t="s">
        <v>5</v>
      </c>
      <c r="C158" s="14" t="s">
        <v>136</v>
      </c>
      <c r="D158" s="14" t="s">
        <v>139</v>
      </c>
      <c r="E158" s="14" t="s">
        <v>8</v>
      </c>
      <c r="F158" s="15">
        <f t="shared" si="14"/>
        <v>15</v>
      </c>
      <c r="G158" s="18">
        <f t="shared" si="21"/>
        <v>15000</v>
      </c>
    </row>
    <row r="159" spans="1:7" ht="16.2" customHeight="1" x14ac:dyDescent="0.3">
      <c r="A159" s="21" t="s">
        <v>23</v>
      </c>
      <c r="B159" s="14">
        <v>981</v>
      </c>
      <c r="C159" s="14">
        <v>1102</v>
      </c>
      <c r="D159" s="14">
        <v>1000004010</v>
      </c>
      <c r="E159" s="14">
        <v>200</v>
      </c>
      <c r="F159" s="15">
        <f t="shared" si="14"/>
        <v>15</v>
      </c>
      <c r="G159" s="18">
        <v>15000</v>
      </c>
    </row>
    <row r="160" spans="1:7" ht="16.2" hidden="1" customHeight="1" x14ac:dyDescent="0.3">
      <c r="A160" s="25" t="s">
        <v>131</v>
      </c>
      <c r="B160" s="26" t="s">
        <v>5</v>
      </c>
      <c r="C160" s="26" t="s">
        <v>136</v>
      </c>
      <c r="D160" s="26" t="s">
        <v>139</v>
      </c>
      <c r="E160" s="26" t="s">
        <v>132</v>
      </c>
      <c r="F160" s="15">
        <f t="shared" si="14"/>
        <v>0</v>
      </c>
      <c r="G160" s="18">
        <v>0</v>
      </c>
    </row>
    <row r="161" spans="1:7" ht="16.2" customHeight="1" x14ac:dyDescent="0.3">
      <c r="A161" s="106" t="s">
        <v>140</v>
      </c>
      <c r="B161" s="107"/>
      <c r="C161" s="107"/>
      <c r="D161" s="107"/>
      <c r="E161" s="107"/>
      <c r="F161" s="17">
        <f>G161/1000-0.01</f>
        <v>10072.49</v>
      </c>
      <c r="G161" s="19">
        <f>G155+G150+G138+G133+G95+G70+G60+G54+G11</f>
        <v>10072500</v>
      </c>
    </row>
    <row r="162" spans="1:7" x14ac:dyDescent="0.3">
      <c r="A162" s="22"/>
      <c r="B162" s="12"/>
      <c r="C162" s="12"/>
      <c r="D162" s="12"/>
      <c r="E162" s="12"/>
      <c r="F162" s="12"/>
      <c r="G162" s="12"/>
    </row>
    <row r="163" spans="1:7" x14ac:dyDescent="0.3">
      <c r="A163" s="101"/>
      <c r="B163" s="102"/>
      <c r="C163" s="102"/>
      <c r="D163" s="102"/>
      <c r="E163" s="102"/>
      <c r="F163" s="102"/>
      <c r="G163" s="102"/>
    </row>
  </sheetData>
  <mergeCells count="5">
    <mergeCell ref="A163:G163"/>
    <mergeCell ref="A6:G6"/>
    <mergeCell ref="A7:G7"/>
    <mergeCell ref="A8:G8"/>
    <mergeCell ref="A161:E161"/>
  </mergeCells>
  <pageMargins left="0.78740157480314965" right="0.39370078740157483" top="0.19685039370078741" bottom="0.19685039370078741" header="0" footer="0"/>
  <pageSetup paperSize="9" scale="75" fitToWidth="2" fitToHeight="2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9"/>
  <sheetViews>
    <sheetView showGridLines="0" tabSelected="1" zoomScaleSheetLayoutView="100" workbookViewId="0">
      <selection sqref="A1:A1048576"/>
    </sheetView>
  </sheetViews>
  <sheetFormatPr defaultColWidth="9.109375" defaultRowHeight="15.6" outlineLevelRow="5" x14ac:dyDescent="0.3"/>
  <cols>
    <col min="1" max="1" width="40" style="28" customWidth="1"/>
    <col min="2" max="3" width="7.6640625" style="28" customWidth="1"/>
    <col min="4" max="4" width="10.6640625" style="28" customWidth="1"/>
    <col min="5" max="5" width="7.6640625" style="28" customWidth="1"/>
    <col min="6" max="6" width="13.44140625" style="28" customWidth="1"/>
    <col min="7" max="7" width="13.6640625" style="28" hidden="1" customWidth="1"/>
    <col min="8" max="8" width="13.77734375" style="28" customWidth="1"/>
    <col min="9" max="9" width="11.6640625" style="28" hidden="1" customWidth="1"/>
    <col min="10" max="10" width="9.109375" style="28" customWidth="1"/>
    <col min="11" max="11" width="9.109375" style="28"/>
    <col min="12" max="16384" width="9.109375" style="1"/>
  </cols>
  <sheetData>
    <row r="1" spans="1:10" x14ac:dyDescent="0.3">
      <c r="A1" s="2"/>
      <c r="B1" s="3"/>
      <c r="C1" s="3"/>
      <c r="D1" s="3"/>
      <c r="E1" s="114" t="s">
        <v>163</v>
      </c>
      <c r="F1" s="114"/>
      <c r="G1" s="114"/>
    </row>
    <row r="2" spans="1:10" ht="16.8" x14ac:dyDescent="0.3">
      <c r="A2" s="4"/>
      <c r="B2" s="5"/>
      <c r="C2" s="3"/>
      <c r="D2" s="3"/>
      <c r="E2" s="115" t="s">
        <v>141</v>
      </c>
      <c r="F2" s="115"/>
      <c r="G2" s="115"/>
    </row>
    <row r="3" spans="1:10" x14ac:dyDescent="0.3">
      <c r="A3" s="2"/>
      <c r="B3" s="3"/>
      <c r="C3" s="3"/>
      <c r="D3" s="3"/>
      <c r="E3" s="114" t="s">
        <v>142</v>
      </c>
      <c r="F3" s="114"/>
      <c r="G3" s="114"/>
    </row>
    <row r="4" spans="1:10" x14ac:dyDescent="0.3">
      <c r="A4" s="6"/>
      <c r="B4" s="7"/>
      <c r="C4" s="3"/>
      <c r="D4" s="3"/>
      <c r="E4" s="114" t="s">
        <v>211</v>
      </c>
      <c r="F4" s="114"/>
      <c r="G4" s="114"/>
    </row>
    <row r="5" spans="1:10" x14ac:dyDescent="0.3">
      <c r="A5" s="2"/>
      <c r="B5" s="3"/>
      <c r="C5" s="3"/>
      <c r="D5" s="3"/>
      <c r="E5" s="3"/>
      <c r="F5" s="3"/>
      <c r="G5" s="3"/>
    </row>
    <row r="6" spans="1:10" x14ac:dyDescent="0.3">
      <c r="A6" s="103" t="s">
        <v>143</v>
      </c>
      <c r="B6" s="103"/>
      <c r="C6" s="103"/>
      <c r="D6" s="103"/>
      <c r="E6" s="103"/>
      <c r="F6" s="103"/>
      <c r="G6" s="103"/>
      <c r="H6" s="103"/>
    </row>
    <row r="7" spans="1:10" x14ac:dyDescent="0.3">
      <c r="A7" s="103" t="s">
        <v>173</v>
      </c>
      <c r="B7" s="103"/>
      <c r="C7" s="103"/>
      <c r="D7" s="103"/>
      <c r="E7" s="103"/>
      <c r="F7" s="103"/>
      <c r="G7" s="103"/>
      <c r="H7" s="103"/>
    </row>
    <row r="8" spans="1:10" ht="12" customHeight="1" x14ac:dyDescent="0.3">
      <c r="A8" s="108"/>
      <c r="B8" s="109"/>
      <c r="C8" s="109"/>
      <c r="D8" s="109"/>
      <c r="E8" s="109"/>
      <c r="F8" s="109"/>
      <c r="G8" s="109"/>
      <c r="H8" s="109"/>
      <c r="I8" s="109"/>
      <c r="J8" s="27"/>
    </row>
    <row r="9" spans="1:10" ht="51.75" customHeight="1" x14ac:dyDescent="0.3">
      <c r="A9" s="29" t="s">
        <v>144</v>
      </c>
      <c r="B9" s="29" t="s">
        <v>0</v>
      </c>
      <c r="C9" s="29" t="s">
        <v>1</v>
      </c>
      <c r="D9" s="29" t="s">
        <v>2</v>
      </c>
      <c r="E9" s="29" t="s">
        <v>3</v>
      </c>
      <c r="F9" s="29" t="s">
        <v>164</v>
      </c>
      <c r="G9" s="29" t="s">
        <v>175</v>
      </c>
      <c r="H9" s="29" t="s">
        <v>174</v>
      </c>
      <c r="I9" s="29" t="s">
        <v>176</v>
      </c>
      <c r="J9" s="27"/>
    </row>
    <row r="10" spans="1:10" ht="62.4" x14ac:dyDescent="0.3">
      <c r="A10" s="35" t="s">
        <v>4</v>
      </c>
      <c r="B10" s="36" t="s">
        <v>5</v>
      </c>
      <c r="C10" s="36" t="s">
        <v>6</v>
      </c>
      <c r="D10" s="36" t="s">
        <v>7</v>
      </c>
      <c r="E10" s="36" t="s">
        <v>8</v>
      </c>
      <c r="F10" s="37">
        <f>G10/1000</f>
        <v>9393.6</v>
      </c>
      <c r="G10" s="77">
        <f>G11+G47+G53+G58+G80+G111+G117+G122</f>
        <v>9393600</v>
      </c>
      <c r="H10" s="37">
        <f>H11+H47+H53+H58+H80+H111+H117+H122+0.1</f>
        <v>9600.7000000000007</v>
      </c>
      <c r="I10" s="32">
        <f>I11+I47+I53+I58+I80+I111+I117+I122</f>
        <v>9600700</v>
      </c>
      <c r="J10" s="27"/>
    </row>
    <row r="11" spans="1:10" ht="31.2" outlineLevel="1" x14ac:dyDescent="0.3">
      <c r="A11" s="35" t="s">
        <v>9</v>
      </c>
      <c r="B11" s="36" t="s">
        <v>5</v>
      </c>
      <c r="C11" s="36" t="s">
        <v>10</v>
      </c>
      <c r="D11" s="36" t="s">
        <v>7</v>
      </c>
      <c r="E11" s="36" t="s">
        <v>8</v>
      </c>
      <c r="F11" s="37">
        <f t="shared" ref="F11:F83" si="0">G11/1000</f>
        <v>5379.97</v>
      </c>
      <c r="G11" s="77">
        <f>G12+G16+G25+G29</f>
        <v>5379970</v>
      </c>
      <c r="H11" s="37">
        <f>I11/1000</f>
        <v>5518.19</v>
      </c>
      <c r="I11" s="32">
        <f>I12+I16+I25+I29</f>
        <v>5518190</v>
      </c>
      <c r="J11" s="27"/>
    </row>
    <row r="12" spans="1:10" ht="62.4" outlineLevel="2" x14ac:dyDescent="0.3">
      <c r="A12" s="30" t="s">
        <v>11</v>
      </c>
      <c r="B12" s="31" t="s">
        <v>5</v>
      </c>
      <c r="C12" s="31" t="s">
        <v>12</v>
      </c>
      <c r="D12" s="31" t="s">
        <v>7</v>
      </c>
      <c r="E12" s="31" t="s">
        <v>8</v>
      </c>
      <c r="F12" s="34">
        <f t="shared" si="0"/>
        <v>827.45</v>
      </c>
      <c r="G12" s="65">
        <f>G13</f>
        <v>827450</v>
      </c>
      <c r="H12" s="34">
        <f t="shared" ref="H12:H83" si="1">I12/1000</f>
        <v>827.45</v>
      </c>
      <c r="I12" s="32">
        <f>I13</f>
        <v>827450</v>
      </c>
      <c r="J12" s="27"/>
    </row>
    <row r="13" spans="1:10" ht="124.8" outlineLevel="3" x14ac:dyDescent="0.3">
      <c r="A13" s="30" t="s">
        <v>183</v>
      </c>
      <c r="B13" s="31" t="s">
        <v>5</v>
      </c>
      <c r="C13" s="31" t="s">
        <v>12</v>
      </c>
      <c r="D13" s="31" t="s">
        <v>14</v>
      </c>
      <c r="E13" s="31" t="s">
        <v>8</v>
      </c>
      <c r="F13" s="34">
        <f t="shared" si="0"/>
        <v>827.45</v>
      </c>
      <c r="G13" s="65">
        <f>G14</f>
        <v>827450</v>
      </c>
      <c r="H13" s="34">
        <f t="shared" si="1"/>
        <v>827.45</v>
      </c>
      <c r="I13" s="32">
        <f>I14</f>
        <v>827450</v>
      </c>
      <c r="J13" s="27"/>
    </row>
    <row r="14" spans="1:10" ht="31.2" outlineLevel="4" x14ac:dyDescent="0.3">
      <c r="A14" s="30" t="s">
        <v>15</v>
      </c>
      <c r="B14" s="31" t="s">
        <v>5</v>
      </c>
      <c r="C14" s="31" t="s">
        <v>12</v>
      </c>
      <c r="D14" s="31" t="s">
        <v>16</v>
      </c>
      <c r="E14" s="31" t="s">
        <v>8</v>
      </c>
      <c r="F14" s="34">
        <f t="shared" si="0"/>
        <v>827.45</v>
      </c>
      <c r="G14" s="65">
        <f>G15</f>
        <v>827450</v>
      </c>
      <c r="H14" s="34">
        <f t="shared" si="1"/>
        <v>827.45</v>
      </c>
      <c r="I14" s="32">
        <f>I15</f>
        <v>827450</v>
      </c>
      <c r="J14" s="27"/>
    </row>
    <row r="15" spans="1:10" ht="109.2" outlineLevel="5" x14ac:dyDescent="0.3">
      <c r="A15" s="30" t="s">
        <v>17</v>
      </c>
      <c r="B15" s="31" t="s">
        <v>5</v>
      </c>
      <c r="C15" s="31" t="s">
        <v>12</v>
      </c>
      <c r="D15" s="31" t="s">
        <v>16</v>
      </c>
      <c r="E15" s="31" t="s">
        <v>18</v>
      </c>
      <c r="F15" s="34">
        <f t="shared" si="0"/>
        <v>827.45</v>
      </c>
      <c r="G15" s="65">
        <v>827450</v>
      </c>
      <c r="H15" s="34">
        <f t="shared" si="1"/>
        <v>827.45</v>
      </c>
      <c r="I15" s="32">
        <f>G15</f>
        <v>827450</v>
      </c>
      <c r="J15" s="27"/>
    </row>
    <row r="16" spans="1:10" ht="93.6" outlineLevel="2" x14ac:dyDescent="0.3">
      <c r="A16" s="30" t="s">
        <v>19</v>
      </c>
      <c r="B16" s="31" t="s">
        <v>5</v>
      </c>
      <c r="C16" s="31" t="s">
        <v>20</v>
      </c>
      <c r="D16" s="31" t="s">
        <v>7</v>
      </c>
      <c r="E16" s="31" t="s">
        <v>8</v>
      </c>
      <c r="F16" s="34">
        <f t="shared" si="0"/>
        <v>2581.39</v>
      </c>
      <c r="G16" s="65">
        <f>G17+G21</f>
        <v>2581390</v>
      </c>
      <c r="H16" s="34">
        <f>I16/1000</f>
        <v>2583.5100000000002</v>
      </c>
      <c r="I16" s="32">
        <f>I17+I21</f>
        <v>2583510</v>
      </c>
      <c r="J16" s="27"/>
    </row>
    <row r="17" spans="1:11" ht="124.8" outlineLevel="3" x14ac:dyDescent="0.3">
      <c r="A17" s="81" t="s">
        <v>160</v>
      </c>
      <c r="B17" s="31" t="s">
        <v>5</v>
      </c>
      <c r="C17" s="31" t="s">
        <v>20</v>
      </c>
      <c r="D17" s="31" t="s">
        <v>14</v>
      </c>
      <c r="E17" s="31" t="s">
        <v>8</v>
      </c>
      <c r="F17" s="34">
        <f>G17/1000</f>
        <v>2448.4899999999998</v>
      </c>
      <c r="G17" s="65">
        <f>G18</f>
        <v>2448490</v>
      </c>
      <c r="H17" s="34">
        <f>I17/1000</f>
        <v>2448.5100000000002</v>
      </c>
      <c r="I17" s="32">
        <f>I18</f>
        <v>2448510</v>
      </c>
      <c r="J17" s="27"/>
    </row>
    <row r="18" spans="1:11" ht="31.2" outlineLevel="4" x14ac:dyDescent="0.3">
      <c r="A18" s="30" t="s">
        <v>21</v>
      </c>
      <c r="B18" s="31" t="s">
        <v>5</v>
      </c>
      <c r="C18" s="31" t="s">
        <v>20</v>
      </c>
      <c r="D18" s="31" t="s">
        <v>22</v>
      </c>
      <c r="E18" s="31" t="s">
        <v>8</v>
      </c>
      <c r="F18" s="34">
        <f t="shared" si="0"/>
        <v>2448.4899999999998</v>
      </c>
      <c r="G18" s="65">
        <f>G19+G20+G24</f>
        <v>2448490</v>
      </c>
      <c r="H18" s="34">
        <f>I18/1000</f>
        <v>2448.5100000000002</v>
      </c>
      <c r="I18" s="32">
        <f>I19+I20+I24</f>
        <v>2448510</v>
      </c>
      <c r="J18" s="27"/>
    </row>
    <row r="19" spans="1:11" ht="109.2" outlineLevel="5" x14ac:dyDescent="0.3">
      <c r="A19" s="30" t="s">
        <v>17</v>
      </c>
      <c r="B19" s="31" t="s">
        <v>5</v>
      </c>
      <c r="C19" s="31" t="s">
        <v>20</v>
      </c>
      <c r="D19" s="31" t="s">
        <v>22</v>
      </c>
      <c r="E19" s="31" t="s">
        <v>18</v>
      </c>
      <c r="F19" s="34">
        <f t="shared" si="0"/>
        <v>1946.96</v>
      </c>
      <c r="G19" s="65">
        <v>1946960</v>
      </c>
      <c r="H19" s="34">
        <f t="shared" ref="H19:H24" si="2">I19/1000</f>
        <v>1946.96</v>
      </c>
      <c r="I19" s="32">
        <v>1946960</v>
      </c>
      <c r="J19" s="27"/>
    </row>
    <row r="20" spans="1:11" ht="46.8" outlineLevel="5" x14ac:dyDescent="0.3">
      <c r="A20" s="30" t="s">
        <v>23</v>
      </c>
      <c r="B20" s="31" t="s">
        <v>5</v>
      </c>
      <c r="C20" s="97" t="s">
        <v>20</v>
      </c>
      <c r="D20" s="31" t="s">
        <v>22</v>
      </c>
      <c r="E20" s="31" t="s">
        <v>24</v>
      </c>
      <c r="F20" s="34">
        <f t="shared" si="0"/>
        <v>430.75</v>
      </c>
      <c r="G20" s="65">
        <f>563650-132900</f>
        <v>430750</v>
      </c>
      <c r="H20" s="34">
        <f>I20/1000-0.1</f>
        <v>431.75</v>
      </c>
      <c r="I20" s="32">
        <f>566850-135000</f>
        <v>431850</v>
      </c>
      <c r="J20" s="27"/>
    </row>
    <row r="21" spans="1:11" s="88" customFormat="1" ht="78" outlineLevel="5" x14ac:dyDescent="0.3">
      <c r="A21" s="47" t="s">
        <v>181</v>
      </c>
      <c r="B21" s="89" t="s">
        <v>5</v>
      </c>
      <c r="C21" s="43" t="s">
        <v>20</v>
      </c>
      <c r="D21" s="14">
        <v>400000000</v>
      </c>
      <c r="E21" s="14" t="s">
        <v>8</v>
      </c>
      <c r="F21" s="15">
        <f>G21/1000</f>
        <v>132.9</v>
      </c>
      <c r="G21" s="74">
        <f>G22</f>
        <v>132900</v>
      </c>
      <c r="H21" s="34">
        <f t="shared" ref="H21:H23" si="3">I21/1000-0.1</f>
        <v>134.9</v>
      </c>
      <c r="I21" s="74">
        <f t="shared" ref="I21" si="4">I22</f>
        <v>135000</v>
      </c>
    </row>
    <row r="22" spans="1:11" s="88" customFormat="1" ht="46.8" outlineLevel="5" x14ac:dyDescent="0.3">
      <c r="A22" s="47" t="s">
        <v>182</v>
      </c>
      <c r="B22" s="14" t="s">
        <v>5</v>
      </c>
      <c r="C22" s="43" t="s">
        <v>20</v>
      </c>
      <c r="D22" s="14">
        <v>400001040</v>
      </c>
      <c r="E22" s="43" t="s">
        <v>8</v>
      </c>
      <c r="F22" s="15">
        <f>G22/1000</f>
        <v>132.9</v>
      </c>
      <c r="G22" s="74">
        <f>G23</f>
        <v>132900</v>
      </c>
      <c r="H22" s="34">
        <f t="shared" si="3"/>
        <v>134.9</v>
      </c>
      <c r="I22" s="74">
        <f t="shared" ref="I22" si="5">I23</f>
        <v>135000</v>
      </c>
    </row>
    <row r="23" spans="1:11" ht="46.8" outlineLevel="5" x14ac:dyDescent="0.3">
      <c r="A23" s="21" t="s">
        <v>23</v>
      </c>
      <c r="B23" s="14" t="s">
        <v>5</v>
      </c>
      <c r="C23" s="43" t="s">
        <v>20</v>
      </c>
      <c r="D23" s="14">
        <v>400001040</v>
      </c>
      <c r="E23" s="14" t="s">
        <v>24</v>
      </c>
      <c r="F23" s="15">
        <f t="shared" ref="F23" si="6">G23/1000</f>
        <v>132.9</v>
      </c>
      <c r="G23" s="95">
        <v>132900</v>
      </c>
      <c r="H23" s="34">
        <f t="shared" si="3"/>
        <v>134.9</v>
      </c>
      <c r="I23" s="76">
        <v>135000</v>
      </c>
      <c r="J23" s="1"/>
      <c r="K23" s="1"/>
    </row>
    <row r="24" spans="1:11" outlineLevel="5" x14ac:dyDescent="0.3">
      <c r="A24" s="30" t="s">
        <v>25</v>
      </c>
      <c r="B24" s="31" t="s">
        <v>5</v>
      </c>
      <c r="C24" s="31" t="s">
        <v>20</v>
      </c>
      <c r="D24" s="31" t="s">
        <v>22</v>
      </c>
      <c r="E24" s="31" t="s">
        <v>26</v>
      </c>
      <c r="F24" s="34">
        <f>G24/1000-0.1</f>
        <v>70.680000000000007</v>
      </c>
      <c r="G24" s="65">
        <v>70780</v>
      </c>
      <c r="H24" s="34">
        <f t="shared" si="2"/>
        <v>69.7</v>
      </c>
      <c r="I24" s="32">
        <v>69700</v>
      </c>
      <c r="J24" s="27"/>
    </row>
    <row r="25" spans="1:11" outlineLevel="2" x14ac:dyDescent="0.3">
      <c r="A25" s="30" t="s">
        <v>27</v>
      </c>
      <c r="B25" s="31" t="s">
        <v>5</v>
      </c>
      <c r="C25" s="31" t="s">
        <v>28</v>
      </c>
      <c r="D25" s="31" t="s">
        <v>7</v>
      </c>
      <c r="E25" s="31" t="s">
        <v>8</v>
      </c>
      <c r="F25" s="34">
        <f t="shared" si="0"/>
        <v>10</v>
      </c>
      <c r="G25" s="34">
        <v>10000</v>
      </c>
      <c r="H25" s="34">
        <f t="shared" si="1"/>
        <v>10</v>
      </c>
      <c r="I25" s="32">
        <v>10000</v>
      </c>
      <c r="J25" s="27"/>
    </row>
    <row r="26" spans="1:11" ht="124.8" outlineLevel="3" x14ac:dyDescent="0.3">
      <c r="A26" s="30" t="s">
        <v>183</v>
      </c>
      <c r="B26" s="31" t="s">
        <v>5</v>
      </c>
      <c r="C26" s="31" t="s">
        <v>28</v>
      </c>
      <c r="D26" s="31" t="s">
        <v>14</v>
      </c>
      <c r="E26" s="31" t="s">
        <v>8</v>
      </c>
      <c r="F26" s="34">
        <f t="shared" si="0"/>
        <v>10</v>
      </c>
      <c r="G26" s="34">
        <v>10000</v>
      </c>
      <c r="H26" s="34">
        <f t="shared" si="1"/>
        <v>10</v>
      </c>
      <c r="I26" s="32">
        <v>10000</v>
      </c>
      <c r="J26" s="27"/>
    </row>
    <row r="27" spans="1:11" ht="31.2" outlineLevel="4" x14ac:dyDescent="0.3">
      <c r="A27" s="30" t="s">
        <v>29</v>
      </c>
      <c r="B27" s="31" t="s">
        <v>5</v>
      </c>
      <c r="C27" s="31" t="s">
        <v>28</v>
      </c>
      <c r="D27" s="31" t="s">
        <v>30</v>
      </c>
      <c r="E27" s="31" t="s">
        <v>8</v>
      </c>
      <c r="F27" s="34">
        <f t="shared" si="0"/>
        <v>10</v>
      </c>
      <c r="G27" s="34">
        <v>10000</v>
      </c>
      <c r="H27" s="34">
        <f t="shared" si="1"/>
        <v>10</v>
      </c>
      <c r="I27" s="32">
        <v>10000</v>
      </c>
      <c r="J27" s="27"/>
    </row>
    <row r="28" spans="1:11" outlineLevel="5" x14ac:dyDescent="0.3">
      <c r="A28" s="30" t="s">
        <v>25</v>
      </c>
      <c r="B28" s="31" t="s">
        <v>5</v>
      </c>
      <c r="C28" s="31" t="s">
        <v>28</v>
      </c>
      <c r="D28" s="31" t="s">
        <v>30</v>
      </c>
      <c r="E28" s="31" t="s">
        <v>26</v>
      </c>
      <c r="F28" s="34">
        <f t="shared" si="0"/>
        <v>10</v>
      </c>
      <c r="G28" s="34">
        <v>10000</v>
      </c>
      <c r="H28" s="34">
        <f t="shared" si="1"/>
        <v>10</v>
      </c>
      <c r="I28" s="32">
        <v>10000</v>
      </c>
      <c r="J28" s="27"/>
    </row>
    <row r="29" spans="1:11" ht="31.2" outlineLevel="2" x14ac:dyDescent="0.3">
      <c r="A29" s="30" t="s">
        <v>31</v>
      </c>
      <c r="B29" s="31" t="s">
        <v>5</v>
      </c>
      <c r="C29" s="31" t="s">
        <v>32</v>
      </c>
      <c r="D29" s="31" t="s">
        <v>7</v>
      </c>
      <c r="E29" s="31" t="s">
        <v>8</v>
      </c>
      <c r="F29" s="34">
        <f t="shared" si="0"/>
        <v>1961.13</v>
      </c>
      <c r="G29" s="65">
        <f>G30+G40+G44</f>
        <v>1961130</v>
      </c>
      <c r="H29" s="34">
        <f t="shared" si="1"/>
        <v>2097.23</v>
      </c>
      <c r="I29" s="32">
        <f>I30+I40</f>
        <v>2097230</v>
      </c>
      <c r="J29" s="27"/>
    </row>
    <row r="30" spans="1:11" ht="124.8" outlineLevel="3" x14ac:dyDescent="0.3">
      <c r="A30" s="30" t="s">
        <v>183</v>
      </c>
      <c r="B30" s="31" t="s">
        <v>5</v>
      </c>
      <c r="C30" s="31" t="s">
        <v>32</v>
      </c>
      <c r="D30" s="31" t="s">
        <v>14</v>
      </c>
      <c r="E30" s="31" t="s">
        <v>8</v>
      </c>
      <c r="F30" s="34">
        <f t="shared" si="0"/>
        <v>1835.88</v>
      </c>
      <c r="G30" s="65">
        <f>G31+G34+G38+G36</f>
        <v>1835880</v>
      </c>
      <c r="H30" s="34">
        <f t="shared" si="1"/>
        <v>2071.98</v>
      </c>
      <c r="I30" s="32">
        <f>I31+I34+I38+I36</f>
        <v>2071980</v>
      </c>
      <c r="J30" s="27"/>
    </row>
    <row r="31" spans="1:11" ht="62.4" outlineLevel="4" x14ac:dyDescent="0.3">
      <c r="A31" s="30" t="s">
        <v>33</v>
      </c>
      <c r="B31" s="31" t="s">
        <v>5</v>
      </c>
      <c r="C31" s="31" t="s">
        <v>32</v>
      </c>
      <c r="D31" s="31" t="s">
        <v>34</v>
      </c>
      <c r="E31" s="31" t="s">
        <v>8</v>
      </c>
      <c r="F31" s="34">
        <f t="shared" si="0"/>
        <v>1596.98</v>
      </c>
      <c r="G31" s="65">
        <f>G32+G33</f>
        <v>1596980</v>
      </c>
      <c r="H31" s="34">
        <f t="shared" si="1"/>
        <v>1596.98</v>
      </c>
      <c r="I31" s="32">
        <f>I32+I33</f>
        <v>1596980</v>
      </c>
      <c r="J31" s="27"/>
    </row>
    <row r="32" spans="1:11" ht="109.2" outlineLevel="5" x14ac:dyDescent="0.3">
      <c r="A32" s="30" t="s">
        <v>17</v>
      </c>
      <c r="B32" s="31" t="s">
        <v>5</v>
      </c>
      <c r="C32" s="31" t="s">
        <v>32</v>
      </c>
      <c r="D32" s="31" t="s">
        <v>34</v>
      </c>
      <c r="E32" s="31" t="s">
        <v>18</v>
      </c>
      <c r="F32" s="34">
        <f t="shared" si="0"/>
        <v>1529.48</v>
      </c>
      <c r="G32" s="65">
        <v>1529480</v>
      </c>
      <c r="H32" s="34">
        <f t="shared" si="1"/>
        <v>1529.48</v>
      </c>
      <c r="I32" s="32">
        <v>1529480</v>
      </c>
      <c r="J32" s="27"/>
    </row>
    <row r="33" spans="1:11" ht="46.8" outlineLevel="5" x14ac:dyDescent="0.3">
      <c r="A33" s="30" t="s">
        <v>23</v>
      </c>
      <c r="B33" s="31" t="s">
        <v>5</v>
      </c>
      <c r="C33" s="31" t="s">
        <v>32</v>
      </c>
      <c r="D33" s="31" t="s">
        <v>34</v>
      </c>
      <c r="E33" s="31" t="s">
        <v>24</v>
      </c>
      <c r="F33" s="34">
        <f t="shared" si="0"/>
        <v>67.5</v>
      </c>
      <c r="G33" s="34">
        <v>67500</v>
      </c>
      <c r="H33" s="34">
        <f t="shared" si="1"/>
        <v>67.5</v>
      </c>
      <c r="I33" s="32">
        <v>67500</v>
      </c>
      <c r="J33" s="27"/>
    </row>
    <row r="34" spans="1:11" outlineLevel="4" x14ac:dyDescent="0.3">
      <c r="A34" s="30" t="s">
        <v>35</v>
      </c>
      <c r="B34" s="31" t="s">
        <v>5</v>
      </c>
      <c r="C34" s="31" t="s">
        <v>32</v>
      </c>
      <c r="D34" s="31" t="s">
        <v>36</v>
      </c>
      <c r="E34" s="31" t="s">
        <v>8</v>
      </c>
      <c r="F34" s="34">
        <f t="shared" si="0"/>
        <v>12</v>
      </c>
      <c r="G34" s="34">
        <f>G35</f>
        <v>12000</v>
      </c>
      <c r="H34" s="34">
        <f t="shared" si="1"/>
        <v>12</v>
      </c>
      <c r="I34" s="32">
        <f>I35</f>
        <v>12000</v>
      </c>
      <c r="J34" s="27"/>
    </row>
    <row r="35" spans="1:11" outlineLevel="5" x14ac:dyDescent="0.3">
      <c r="A35" s="30" t="s">
        <v>25</v>
      </c>
      <c r="B35" s="31" t="s">
        <v>5</v>
      </c>
      <c r="C35" s="31" t="s">
        <v>32</v>
      </c>
      <c r="D35" s="31" t="s">
        <v>36</v>
      </c>
      <c r="E35" s="31" t="s">
        <v>26</v>
      </c>
      <c r="F35" s="34">
        <f t="shared" si="0"/>
        <v>12</v>
      </c>
      <c r="G35" s="34">
        <v>12000</v>
      </c>
      <c r="H35" s="34">
        <f t="shared" si="1"/>
        <v>12</v>
      </c>
      <c r="I35" s="32">
        <v>12000</v>
      </c>
      <c r="J35" s="27"/>
    </row>
    <row r="36" spans="1:11" outlineLevel="4" x14ac:dyDescent="0.3">
      <c r="A36" s="30" t="s">
        <v>37</v>
      </c>
      <c r="B36" s="31" t="s">
        <v>5</v>
      </c>
      <c r="C36" s="31" t="s">
        <v>32</v>
      </c>
      <c r="D36" s="31" t="s">
        <v>38</v>
      </c>
      <c r="E36" s="31" t="s">
        <v>8</v>
      </c>
      <c r="F36" s="34">
        <f t="shared" si="0"/>
        <v>226.4</v>
      </c>
      <c r="G36" s="34">
        <f>G37</f>
        <v>226400</v>
      </c>
      <c r="H36" s="34">
        <f t="shared" si="1"/>
        <v>462.5</v>
      </c>
      <c r="I36" s="32">
        <f>I37</f>
        <v>462500</v>
      </c>
      <c r="J36" s="27"/>
    </row>
    <row r="37" spans="1:11" outlineLevel="5" x14ac:dyDescent="0.3">
      <c r="A37" s="30" t="s">
        <v>25</v>
      </c>
      <c r="B37" s="31" t="s">
        <v>5</v>
      </c>
      <c r="C37" s="31" t="s">
        <v>32</v>
      </c>
      <c r="D37" s="31" t="s">
        <v>38</v>
      </c>
      <c r="E37" s="31" t="s">
        <v>26</v>
      </c>
      <c r="F37" s="34">
        <f t="shared" si="0"/>
        <v>226.4</v>
      </c>
      <c r="G37" s="34">
        <v>226400</v>
      </c>
      <c r="H37" s="68">
        <f t="shared" si="1"/>
        <v>462.5</v>
      </c>
      <c r="I37" s="69">
        <v>462500</v>
      </c>
      <c r="J37" s="27"/>
    </row>
    <row r="38" spans="1:11" s="51" customFormat="1" ht="47.4" customHeight="1" x14ac:dyDescent="0.3">
      <c r="A38" s="53" t="s">
        <v>155</v>
      </c>
      <c r="B38" s="60" t="s">
        <v>5</v>
      </c>
      <c r="C38" s="60" t="s">
        <v>32</v>
      </c>
      <c r="D38" s="60" t="s">
        <v>156</v>
      </c>
      <c r="E38" s="60" t="s">
        <v>8</v>
      </c>
      <c r="F38" s="57">
        <f t="shared" si="0"/>
        <v>0.5</v>
      </c>
      <c r="G38" s="66">
        <f>G39</f>
        <v>500</v>
      </c>
      <c r="H38" s="72">
        <f t="shared" si="1"/>
        <v>0.5</v>
      </c>
      <c r="I38" s="72">
        <f>I39</f>
        <v>500</v>
      </c>
    </row>
    <row r="39" spans="1:11" s="52" customFormat="1" ht="47.4" customHeight="1" x14ac:dyDescent="0.3">
      <c r="A39" s="54" t="s">
        <v>157</v>
      </c>
      <c r="B39" s="61" t="s">
        <v>5</v>
      </c>
      <c r="C39" s="61" t="s">
        <v>32</v>
      </c>
      <c r="D39" s="61" t="s">
        <v>156</v>
      </c>
      <c r="E39" s="61" t="s">
        <v>24</v>
      </c>
      <c r="F39" s="57">
        <f t="shared" si="0"/>
        <v>0.5</v>
      </c>
      <c r="G39" s="67">
        <v>500</v>
      </c>
      <c r="H39" s="73">
        <f t="shared" si="1"/>
        <v>0.5</v>
      </c>
      <c r="I39" s="73">
        <v>500</v>
      </c>
    </row>
    <row r="40" spans="1:11" ht="62.4" outlineLevel="3" x14ac:dyDescent="0.3">
      <c r="A40" s="30" t="s">
        <v>184</v>
      </c>
      <c r="B40" s="31" t="s">
        <v>5</v>
      </c>
      <c r="C40" s="31" t="s">
        <v>32</v>
      </c>
      <c r="D40" s="31" t="s">
        <v>39</v>
      </c>
      <c r="E40" s="31" t="s">
        <v>8</v>
      </c>
      <c r="F40" s="34">
        <f t="shared" si="0"/>
        <v>25.25</v>
      </c>
      <c r="G40" s="34">
        <f>G41</f>
        <v>25250</v>
      </c>
      <c r="H40" s="70">
        <f t="shared" si="1"/>
        <v>25.25</v>
      </c>
      <c r="I40" s="71">
        <f>I41</f>
        <v>25250</v>
      </c>
      <c r="J40" s="27"/>
    </row>
    <row r="41" spans="1:11" ht="46.8" outlineLevel="4" x14ac:dyDescent="0.3">
      <c r="A41" s="30" t="s">
        <v>40</v>
      </c>
      <c r="B41" s="31" t="s">
        <v>5</v>
      </c>
      <c r="C41" s="31" t="s">
        <v>32</v>
      </c>
      <c r="D41" s="31">
        <v>200001050</v>
      </c>
      <c r="E41" s="31" t="s">
        <v>8</v>
      </c>
      <c r="F41" s="34">
        <f t="shared" si="0"/>
        <v>25.25</v>
      </c>
      <c r="G41" s="34">
        <f>G43+G42</f>
        <v>25250</v>
      </c>
      <c r="H41" s="68">
        <f t="shared" si="1"/>
        <v>25.25</v>
      </c>
      <c r="I41" s="69">
        <f>I43+I42</f>
        <v>25250</v>
      </c>
      <c r="J41" s="27"/>
    </row>
    <row r="42" spans="1:11" s="52" customFormat="1" ht="47.4" customHeight="1" x14ac:dyDescent="0.3">
      <c r="A42" s="54" t="s">
        <v>185</v>
      </c>
      <c r="B42" s="61" t="s">
        <v>5</v>
      </c>
      <c r="C42" s="61" t="s">
        <v>32</v>
      </c>
      <c r="D42" s="94" t="s">
        <v>41</v>
      </c>
      <c r="E42" s="61" t="s">
        <v>24</v>
      </c>
      <c r="F42" s="57">
        <f t="shared" si="0"/>
        <v>20</v>
      </c>
      <c r="G42" s="67">
        <v>20000</v>
      </c>
      <c r="H42" s="68">
        <f t="shared" si="1"/>
        <v>20</v>
      </c>
      <c r="I42" s="73">
        <v>20000</v>
      </c>
    </row>
    <row r="43" spans="1:11" outlineLevel="5" x14ac:dyDescent="0.3">
      <c r="A43" s="30" t="s">
        <v>25</v>
      </c>
      <c r="B43" s="31" t="s">
        <v>5</v>
      </c>
      <c r="C43" s="31" t="s">
        <v>32</v>
      </c>
      <c r="D43" s="31" t="s">
        <v>41</v>
      </c>
      <c r="E43" s="31" t="s">
        <v>26</v>
      </c>
      <c r="F43" s="34">
        <f t="shared" si="0"/>
        <v>5.25</v>
      </c>
      <c r="G43" s="91">
        <v>5250</v>
      </c>
      <c r="H43" s="92">
        <f t="shared" si="1"/>
        <v>5.25</v>
      </c>
      <c r="I43" s="93">
        <v>5250</v>
      </c>
      <c r="J43" s="27"/>
    </row>
    <row r="44" spans="1:11" s="88" customFormat="1" ht="78" outlineLevel="5" x14ac:dyDescent="0.3">
      <c r="A44" s="47" t="s">
        <v>181</v>
      </c>
      <c r="B44" s="89" t="s">
        <v>5</v>
      </c>
      <c r="C44" s="14" t="s">
        <v>32</v>
      </c>
      <c r="D44" s="14">
        <v>400000000</v>
      </c>
      <c r="E44" s="14" t="s">
        <v>8</v>
      </c>
      <c r="F44" s="15">
        <f>G44/1000</f>
        <v>100</v>
      </c>
      <c r="G44" s="74">
        <f>G45</f>
        <v>100000</v>
      </c>
      <c r="H44" s="96"/>
      <c r="I44" s="96"/>
    </row>
    <row r="45" spans="1:11" s="88" customFormat="1" ht="46.8" outlineLevel="5" x14ac:dyDescent="0.3">
      <c r="A45" s="47" t="s">
        <v>182</v>
      </c>
      <c r="B45" s="14" t="s">
        <v>5</v>
      </c>
      <c r="C45" s="14">
        <v>113</v>
      </c>
      <c r="D45" s="14">
        <v>400001040</v>
      </c>
      <c r="E45" s="43" t="s">
        <v>8</v>
      </c>
      <c r="F45" s="15">
        <f>G45/1000</f>
        <v>100</v>
      </c>
      <c r="G45" s="74">
        <f>G46</f>
        <v>100000</v>
      </c>
      <c r="H45" s="96"/>
      <c r="I45" s="96"/>
    </row>
    <row r="46" spans="1:11" ht="46.8" outlineLevel="5" x14ac:dyDescent="0.3">
      <c r="A46" s="21" t="s">
        <v>23</v>
      </c>
      <c r="B46" s="14" t="s">
        <v>5</v>
      </c>
      <c r="C46" s="14">
        <v>113</v>
      </c>
      <c r="D46" s="14">
        <v>400001040</v>
      </c>
      <c r="E46" s="14" t="s">
        <v>24</v>
      </c>
      <c r="F46" s="15">
        <f t="shared" ref="F46" si="7">G46/1000</f>
        <v>100</v>
      </c>
      <c r="G46" s="95">
        <v>100000</v>
      </c>
      <c r="H46" s="76"/>
      <c r="I46" s="76"/>
      <c r="J46" s="1"/>
      <c r="K46" s="1"/>
    </row>
    <row r="47" spans="1:11" outlineLevel="1" x14ac:dyDescent="0.3">
      <c r="A47" s="35" t="s">
        <v>42</v>
      </c>
      <c r="B47" s="36" t="s">
        <v>5</v>
      </c>
      <c r="C47" s="36" t="s">
        <v>43</v>
      </c>
      <c r="D47" s="36" t="s">
        <v>7</v>
      </c>
      <c r="E47" s="36" t="s">
        <v>8</v>
      </c>
      <c r="F47" s="37">
        <f t="shared" si="0"/>
        <v>339.5</v>
      </c>
      <c r="G47" s="77">
        <f>G48</f>
        <v>339500</v>
      </c>
      <c r="H47" s="75">
        <f t="shared" si="1"/>
        <v>351.7</v>
      </c>
      <c r="I47" s="71">
        <f>I48</f>
        <v>351700</v>
      </c>
      <c r="J47" s="27"/>
    </row>
    <row r="48" spans="1:11" ht="31.2" outlineLevel="2" x14ac:dyDescent="0.3">
      <c r="A48" s="30" t="s">
        <v>44</v>
      </c>
      <c r="B48" s="31" t="s">
        <v>5</v>
      </c>
      <c r="C48" s="31" t="s">
        <v>45</v>
      </c>
      <c r="D48" s="31" t="s">
        <v>7</v>
      </c>
      <c r="E48" s="31" t="s">
        <v>8</v>
      </c>
      <c r="F48" s="34">
        <f t="shared" si="0"/>
        <v>339.5</v>
      </c>
      <c r="G48" s="65">
        <f>G49</f>
        <v>339500</v>
      </c>
      <c r="H48" s="34">
        <f t="shared" si="1"/>
        <v>351.7</v>
      </c>
      <c r="I48" s="32">
        <f>I49</f>
        <v>351700</v>
      </c>
      <c r="J48" s="27"/>
    </row>
    <row r="49" spans="1:10" ht="124.8" outlineLevel="3" x14ac:dyDescent="0.3">
      <c r="A49" s="30" t="s">
        <v>183</v>
      </c>
      <c r="B49" s="31" t="s">
        <v>5</v>
      </c>
      <c r="C49" s="31" t="s">
        <v>45</v>
      </c>
      <c r="D49" s="31" t="s">
        <v>14</v>
      </c>
      <c r="E49" s="31" t="s">
        <v>8</v>
      </c>
      <c r="F49" s="34">
        <f t="shared" si="0"/>
        <v>339.5</v>
      </c>
      <c r="G49" s="65">
        <f>G50</f>
        <v>339500</v>
      </c>
      <c r="H49" s="34">
        <f t="shared" si="1"/>
        <v>351.7</v>
      </c>
      <c r="I49" s="32">
        <f>I50</f>
        <v>351700</v>
      </c>
      <c r="J49" s="27"/>
    </row>
    <row r="50" spans="1:10" ht="46.8" outlineLevel="4" x14ac:dyDescent="0.3">
      <c r="A50" s="30" t="s">
        <v>46</v>
      </c>
      <c r="B50" s="31" t="s">
        <v>5</v>
      </c>
      <c r="C50" s="31" t="s">
        <v>45</v>
      </c>
      <c r="D50" s="31" t="s">
        <v>47</v>
      </c>
      <c r="E50" s="31" t="s">
        <v>8</v>
      </c>
      <c r="F50" s="34">
        <f t="shared" si="0"/>
        <v>339.5</v>
      </c>
      <c r="G50" s="65">
        <f>G51+G52</f>
        <v>339500</v>
      </c>
      <c r="H50" s="34">
        <f t="shared" si="1"/>
        <v>351.7</v>
      </c>
      <c r="I50" s="32">
        <f>I51+I52</f>
        <v>351700</v>
      </c>
      <c r="J50" s="27"/>
    </row>
    <row r="51" spans="1:10" ht="109.2" outlineLevel="5" x14ac:dyDescent="0.3">
      <c r="A51" s="30" t="s">
        <v>17</v>
      </c>
      <c r="B51" s="31" t="s">
        <v>5</v>
      </c>
      <c r="C51" s="31" t="s">
        <v>45</v>
      </c>
      <c r="D51" s="31" t="s">
        <v>47</v>
      </c>
      <c r="E51" s="31" t="s">
        <v>18</v>
      </c>
      <c r="F51" s="34">
        <f t="shared" si="0"/>
        <v>327.5</v>
      </c>
      <c r="G51" s="65">
        <v>327500</v>
      </c>
      <c r="H51" s="34">
        <f t="shared" si="1"/>
        <v>338.52</v>
      </c>
      <c r="I51" s="32">
        <v>338520</v>
      </c>
      <c r="J51" s="27"/>
    </row>
    <row r="52" spans="1:10" ht="46.8" outlineLevel="5" x14ac:dyDescent="0.3">
      <c r="A52" s="30" t="s">
        <v>23</v>
      </c>
      <c r="B52" s="31" t="s">
        <v>5</v>
      </c>
      <c r="C52" s="31" t="s">
        <v>45</v>
      </c>
      <c r="D52" s="31" t="s">
        <v>47</v>
      </c>
      <c r="E52" s="31" t="s">
        <v>24</v>
      </c>
      <c r="F52" s="34">
        <f t="shared" si="0"/>
        <v>12</v>
      </c>
      <c r="G52" s="65">
        <v>12000</v>
      </c>
      <c r="H52" s="34">
        <f t="shared" si="1"/>
        <v>13.18</v>
      </c>
      <c r="I52" s="32">
        <v>13180</v>
      </c>
      <c r="J52" s="27"/>
    </row>
    <row r="53" spans="1:10" ht="62.4" outlineLevel="1" x14ac:dyDescent="0.3">
      <c r="A53" s="35" t="s">
        <v>48</v>
      </c>
      <c r="B53" s="36" t="s">
        <v>5</v>
      </c>
      <c r="C53" s="36" t="s">
        <v>49</v>
      </c>
      <c r="D53" s="36" t="s">
        <v>7</v>
      </c>
      <c r="E53" s="36" t="s">
        <v>8</v>
      </c>
      <c r="F53" s="37">
        <f t="shared" si="0"/>
        <v>25</v>
      </c>
      <c r="G53" s="37">
        <f>G54</f>
        <v>25000</v>
      </c>
      <c r="H53" s="37">
        <f t="shared" si="1"/>
        <v>25</v>
      </c>
      <c r="I53" s="32">
        <f>I54</f>
        <v>25000</v>
      </c>
      <c r="J53" s="27"/>
    </row>
    <row r="54" spans="1:10" ht="62.4" outlineLevel="2" x14ac:dyDescent="0.3">
      <c r="A54" s="30" t="s">
        <v>168</v>
      </c>
      <c r="B54" s="31" t="s">
        <v>5</v>
      </c>
      <c r="C54" s="31" t="s">
        <v>50</v>
      </c>
      <c r="D54" s="31" t="s">
        <v>7</v>
      </c>
      <c r="E54" s="31" t="s">
        <v>8</v>
      </c>
      <c r="F54" s="34">
        <f t="shared" si="0"/>
        <v>25</v>
      </c>
      <c r="G54" s="34">
        <f>G55</f>
        <v>25000</v>
      </c>
      <c r="H54" s="34">
        <f t="shared" si="1"/>
        <v>25</v>
      </c>
      <c r="I54" s="32">
        <f>I55</f>
        <v>25000</v>
      </c>
      <c r="J54" s="27"/>
    </row>
    <row r="55" spans="1:10" ht="93.6" outlineLevel="3" x14ac:dyDescent="0.3">
      <c r="A55" s="30" t="s">
        <v>192</v>
      </c>
      <c r="B55" s="31" t="s">
        <v>5</v>
      </c>
      <c r="C55" s="31" t="s">
        <v>50</v>
      </c>
      <c r="D55" s="31" t="s">
        <v>51</v>
      </c>
      <c r="E55" s="31" t="s">
        <v>8</v>
      </c>
      <c r="F55" s="34">
        <f t="shared" si="0"/>
        <v>25</v>
      </c>
      <c r="G55" s="34">
        <f>G56</f>
        <v>25000</v>
      </c>
      <c r="H55" s="34">
        <f t="shared" si="1"/>
        <v>25</v>
      </c>
      <c r="I55" s="32">
        <f>I56</f>
        <v>25000</v>
      </c>
      <c r="J55" s="27"/>
    </row>
    <row r="56" spans="1:10" ht="46.8" outlineLevel="4" x14ac:dyDescent="0.3">
      <c r="A56" s="30" t="s">
        <v>52</v>
      </c>
      <c r="B56" s="31" t="s">
        <v>5</v>
      </c>
      <c r="C56" s="31" t="s">
        <v>50</v>
      </c>
      <c r="D56" s="31" t="s">
        <v>53</v>
      </c>
      <c r="E56" s="31" t="s">
        <v>8</v>
      </c>
      <c r="F56" s="34">
        <f t="shared" si="0"/>
        <v>25</v>
      </c>
      <c r="G56" s="34">
        <f>G57</f>
        <v>25000</v>
      </c>
      <c r="H56" s="34">
        <f t="shared" si="1"/>
        <v>25</v>
      </c>
      <c r="I56" s="32">
        <f>I57</f>
        <v>25000</v>
      </c>
      <c r="J56" s="27"/>
    </row>
    <row r="57" spans="1:10" ht="46.8" outlineLevel="5" x14ac:dyDescent="0.3">
      <c r="A57" s="30" t="s">
        <v>23</v>
      </c>
      <c r="B57" s="31" t="s">
        <v>5</v>
      </c>
      <c r="C57" s="31" t="s">
        <v>50</v>
      </c>
      <c r="D57" s="31" t="s">
        <v>53</v>
      </c>
      <c r="E57" s="31" t="s">
        <v>24</v>
      </c>
      <c r="F57" s="34">
        <f t="shared" si="0"/>
        <v>25</v>
      </c>
      <c r="G57" s="34">
        <v>25000</v>
      </c>
      <c r="H57" s="34">
        <f t="shared" si="1"/>
        <v>25</v>
      </c>
      <c r="I57" s="32">
        <v>25000</v>
      </c>
      <c r="J57" s="27"/>
    </row>
    <row r="58" spans="1:10" outlineLevel="1" x14ac:dyDescent="0.3">
      <c r="A58" s="35" t="s">
        <v>54</v>
      </c>
      <c r="B58" s="36" t="s">
        <v>5</v>
      </c>
      <c r="C58" s="36" t="s">
        <v>55</v>
      </c>
      <c r="D58" s="36" t="s">
        <v>7</v>
      </c>
      <c r="E58" s="36" t="s">
        <v>8</v>
      </c>
      <c r="F58" s="37">
        <f t="shared" si="0"/>
        <v>518.5</v>
      </c>
      <c r="G58" s="83">
        <f>G59+69:69</f>
        <v>518500</v>
      </c>
      <c r="H58" s="37">
        <f t="shared" si="1"/>
        <v>518.5</v>
      </c>
      <c r="I58" s="32">
        <f>I59+I69</f>
        <v>518500</v>
      </c>
      <c r="J58" s="27"/>
    </row>
    <row r="59" spans="1:10" hidden="1" outlineLevel="2" x14ac:dyDescent="0.3">
      <c r="A59" s="30" t="s">
        <v>56</v>
      </c>
      <c r="B59" s="31" t="s">
        <v>5</v>
      </c>
      <c r="C59" s="31" t="s">
        <v>57</v>
      </c>
      <c r="D59" s="31" t="s">
        <v>7</v>
      </c>
      <c r="E59" s="31" t="s">
        <v>8</v>
      </c>
      <c r="F59" s="34">
        <f t="shared" si="0"/>
        <v>0</v>
      </c>
      <c r="G59" s="34">
        <f>G60</f>
        <v>0</v>
      </c>
      <c r="H59" s="34">
        <f t="shared" si="1"/>
        <v>0</v>
      </c>
      <c r="I59" s="32">
        <v>0</v>
      </c>
      <c r="J59" s="27"/>
    </row>
    <row r="60" spans="1:10" ht="62.4" hidden="1" outlineLevel="3" x14ac:dyDescent="0.3">
      <c r="A60" s="30" t="s">
        <v>58</v>
      </c>
      <c r="B60" s="31" t="s">
        <v>5</v>
      </c>
      <c r="C60" s="31" t="s">
        <v>57</v>
      </c>
      <c r="D60" s="31" t="s">
        <v>59</v>
      </c>
      <c r="E60" s="31" t="s">
        <v>8</v>
      </c>
      <c r="F60" s="34">
        <f t="shared" si="0"/>
        <v>0</v>
      </c>
      <c r="G60" s="34">
        <v>0</v>
      </c>
      <c r="H60" s="34">
        <f t="shared" si="1"/>
        <v>0</v>
      </c>
      <c r="I60" s="32">
        <v>0</v>
      </c>
      <c r="J60" s="27"/>
    </row>
    <row r="61" spans="1:10" ht="62.4" hidden="1" outlineLevel="4" x14ac:dyDescent="0.3">
      <c r="A61" s="30" t="s">
        <v>60</v>
      </c>
      <c r="B61" s="31" t="s">
        <v>5</v>
      </c>
      <c r="C61" s="31" t="s">
        <v>57</v>
      </c>
      <c r="D61" s="31" t="s">
        <v>61</v>
      </c>
      <c r="E61" s="31" t="s">
        <v>8</v>
      </c>
      <c r="F61" s="34">
        <f t="shared" si="0"/>
        <v>0</v>
      </c>
      <c r="G61" s="34">
        <v>0</v>
      </c>
      <c r="H61" s="34">
        <f t="shared" si="1"/>
        <v>0</v>
      </c>
      <c r="I61" s="32">
        <v>0</v>
      </c>
      <c r="J61" s="27"/>
    </row>
    <row r="62" spans="1:10" ht="46.8" hidden="1" outlineLevel="5" x14ac:dyDescent="0.3">
      <c r="A62" s="30" t="s">
        <v>23</v>
      </c>
      <c r="B62" s="31" t="s">
        <v>5</v>
      </c>
      <c r="C62" s="31" t="s">
        <v>57</v>
      </c>
      <c r="D62" s="31" t="s">
        <v>61</v>
      </c>
      <c r="E62" s="31" t="s">
        <v>24</v>
      </c>
      <c r="F62" s="34">
        <f t="shared" si="0"/>
        <v>0</v>
      </c>
      <c r="G62" s="34">
        <v>0</v>
      </c>
      <c r="H62" s="34">
        <f t="shared" si="1"/>
        <v>0</v>
      </c>
      <c r="I62" s="32">
        <v>0</v>
      </c>
      <c r="J62" s="27"/>
    </row>
    <row r="63" spans="1:10" ht="62.4" hidden="1" outlineLevel="4" x14ac:dyDescent="0.3">
      <c r="A63" s="30" t="s">
        <v>60</v>
      </c>
      <c r="B63" s="31" t="s">
        <v>5</v>
      </c>
      <c r="C63" s="31" t="s">
        <v>57</v>
      </c>
      <c r="D63" s="31" t="s">
        <v>62</v>
      </c>
      <c r="E63" s="31" t="s">
        <v>8</v>
      </c>
      <c r="F63" s="34">
        <f t="shared" si="0"/>
        <v>0</v>
      </c>
      <c r="G63" s="34">
        <v>0</v>
      </c>
      <c r="H63" s="34">
        <f t="shared" si="1"/>
        <v>0</v>
      </c>
      <c r="I63" s="32">
        <v>0</v>
      </c>
      <c r="J63" s="27"/>
    </row>
    <row r="64" spans="1:10" ht="46.8" hidden="1" outlineLevel="5" x14ac:dyDescent="0.3">
      <c r="A64" s="30" t="s">
        <v>23</v>
      </c>
      <c r="B64" s="31" t="s">
        <v>5</v>
      </c>
      <c r="C64" s="31" t="s">
        <v>57</v>
      </c>
      <c r="D64" s="31" t="s">
        <v>62</v>
      </c>
      <c r="E64" s="31" t="s">
        <v>24</v>
      </c>
      <c r="F64" s="34">
        <f t="shared" si="0"/>
        <v>0</v>
      </c>
      <c r="G64" s="34">
        <v>0</v>
      </c>
      <c r="H64" s="34">
        <f t="shared" si="1"/>
        <v>0</v>
      </c>
      <c r="I64" s="32">
        <v>0</v>
      </c>
      <c r="J64" s="27"/>
    </row>
    <row r="65" spans="1:10" ht="31.2" hidden="1" outlineLevel="4" x14ac:dyDescent="0.3">
      <c r="A65" s="30" t="s">
        <v>63</v>
      </c>
      <c r="B65" s="31" t="s">
        <v>5</v>
      </c>
      <c r="C65" s="31" t="s">
        <v>57</v>
      </c>
      <c r="D65" s="31" t="s">
        <v>64</v>
      </c>
      <c r="E65" s="31" t="s">
        <v>8</v>
      </c>
      <c r="F65" s="34">
        <f t="shared" si="0"/>
        <v>0</v>
      </c>
      <c r="G65" s="34">
        <v>0</v>
      </c>
      <c r="H65" s="34">
        <f t="shared" si="1"/>
        <v>0</v>
      </c>
      <c r="I65" s="32">
        <v>0</v>
      </c>
      <c r="J65" s="27"/>
    </row>
    <row r="66" spans="1:10" ht="46.8" hidden="1" outlineLevel="5" x14ac:dyDescent="0.3">
      <c r="A66" s="30" t="s">
        <v>23</v>
      </c>
      <c r="B66" s="31" t="s">
        <v>5</v>
      </c>
      <c r="C66" s="31" t="s">
        <v>57</v>
      </c>
      <c r="D66" s="31" t="s">
        <v>64</v>
      </c>
      <c r="E66" s="31" t="s">
        <v>24</v>
      </c>
      <c r="F66" s="34">
        <f t="shared" si="0"/>
        <v>0</v>
      </c>
      <c r="G66" s="34">
        <v>0</v>
      </c>
      <c r="H66" s="34">
        <f t="shared" si="1"/>
        <v>0</v>
      </c>
      <c r="I66" s="32">
        <v>0</v>
      </c>
      <c r="J66" s="27"/>
    </row>
    <row r="67" spans="1:10" ht="46.8" hidden="1" outlineLevel="4" x14ac:dyDescent="0.3">
      <c r="A67" s="30" t="s">
        <v>65</v>
      </c>
      <c r="B67" s="31" t="s">
        <v>5</v>
      </c>
      <c r="C67" s="31" t="s">
        <v>57</v>
      </c>
      <c r="D67" s="31" t="s">
        <v>66</v>
      </c>
      <c r="E67" s="31" t="s">
        <v>8</v>
      </c>
      <c r="F67" s="34">
        <f t="shared" si="0"/>
        <v>0</v>
      </c>
      <c r="G67" s="34">
        <v>0</v>
      </c>
      <c r="H67" s="34">
        <f t="shared" si="1"/>
        <v>0</v>
      </c>
      <c r="I67" s="32">
        <v>0</v>
      </c>
      <c r="J67" s="27"/>
    </row>
    <row r="68" spans="1:10" ht="46.8" hidden="1" outlineLevel="5" x14ac:dyDescent="0.3">
      <c r="A68" s="30" t="s">
        <v>23</v>
      </c>
      <c r="B68" s="31" t="s">
        <v>5</v>
      </c>
      <c r="C68" s="31" t="s">
        <v>57</v>
      </c>
      <c r="D68" s="31" t="s">
        <v>66</v>
      </c>
      <c r="E68" s="31" t="s">
        <v>24</v>
      </c>
      <c r="F68" s="34">
        <f t="shared" si="0"/>
        <v>0</v>
      </c>
      <c r="G68" s="34">
        <v>0</v>
      </c>
      <c r="H68" s="34">
        <f t="shared" si="1"/>
        <v>0</v>
      </c>
      <c r="I68" s="32">
        <v>0</v>
      </c>
      <c r="J68" s="27"/>
    </row>
    <row r="69" spans="1:10" ht="31.2" outlineLevel="2" collapsed="1" x14ac:dyDescent="0.3">
      <c r="A69" s="30" t="s">
        <v>67</v>
      </c>
      <c r="B69" s="31" t="s">
        <v>5</v>
      </c>
      <c r="C69" s="31" t="s">
        <v>68</v>
      </c>
      <c r="D69" s="31" t="s">
        <v>7</v>
      </c>
      <c r="E69" s="31" t="s">
        <v>8</v>
      </c>
      <c r="F69" s="34">
        <f t="shared" si="0"/>
        <v>518.5</v>
      </c>
      <c r="G69" s="65">
        <f>G70+G73</f>
        <v>518500</v>
      </c>
      <c r="H69" s="65">
        <f t="shared" ref="H69:I69" si="8">H70+H73</f>
        <v>518.5</v>
      </c>
      <c r="I69" s="65">
        <f t="shared" si="8"/>
        <v>518500</v>
      </c>
      <c r="J69" s="27"/>
    </row>
    <row r="70" spans="1:10" ht="109.2" outlineLevel="3" x14ac:dyDescent="0.3">
      <c r="A70" s="30" t="s">
        <v>196</v>
      </c>
      <c r="B70" s="31" t="s">
        <v>5</v>
      </c>
      <c r="C70" s="31" t="s">
        <v>68</v>
      </c>
      <c r="D70" s="31" t="s">
        <v>71</v>
      </c>
      <c r="E70" s="31" t="s">
        <v>8</v>
      </c>
      <c r="F70" s="34">
        <f t="shared" si="0"/>
        <v>518.5</v>
      </c>
      <c r="G70" s="65">
        <f>G71</f>
        <v>518500</v>
      </c>
      <c r="H70" s="34">
        <f t="shared" si="1"/>
        <v>518.5</v>
      </c>
      <c r="I70" s="32">
        <f>I71</f>
        <v>518500</v>
      </c>
      <c r="J70" s="27"/>
    </row>
    <row r="71" spans="1:10" ht="46.8" outlineLevel="4" x14ac:dyDescent="0.3">
      <c r="A71" s="30" t="s">
        <v>70</v>
      </c>
      <c r="B71" s="31" t="s">
        <v>5</v>
      </c>
      <c r="C71" s="31" t="s">
        <v>68</v>
      </c>
      <c r="D71" s="31" t="s">
        <v>71</v>
      </c>
      <c r="E71" s="31" t="s">
        <v>8</v>
      </c>
      <c r="F71" s="34">
        <f t="shared" si="0"/>
        <v>518.5</v>
      </c>
      <c r="G71" s="65">
        <f>G72</f>
        <v>518500</v>
      </c>
      <c r="H71" s="34">
        <f t="shared" si="1"/>
        <v>518.5</v>
      </c>
      <c r="I71" s="32">
        <f>I72</f>
        <v>518500</v>
      </c>
      <c r="J71" s="27"/>
    </row>
    <row r="72" spans="1:10" ht="46.8" outlineLevel="5" x14ac:dyDescent="0.3">
      <c r="A72" s="30" t="s">
        <v>23</v>
      </c>
      <c r="B72" s="31" t="s">
        <v>5</v>
      </c>
      <c r="C72" s="31" t="s">
        <v>68</v>
      </c>
      <c r="D72" s="31" t="s">
        <v>71</v>
      </c>
      <c r="E72" s="31" t="s">
        <v>24</v>
      </c>
      <c r="F72" s="34">
        <f t="shared" si="0"/>
        <v>518.5</v>
      </c>
      <c r="G72" s="65">
        <v>518500</v>
      </c>
      <c r="H72" s="34">
        <f t="shared" si="1"/>
        <v>518.5</v>
      </c>
      <c r="I72" s="32">
        <v>518500</v>
      </c>
      <c r="J72" s="27"/>
    </row>
    <row r="73" spans="1:10" ht="62.4" hidden="1" outlineLevel="5" x14ac:dyDescent="0.3">
      <c r="A73" s="84" t="s">
        <v>161</v>
      </c>
      <c r="B73" s="31">
        <v>981</v>
      </c>
      <c r="C73" s="31">
        <v>409</v>
      </c>
      <c r="D73" s="31" t="s">
        <v>165</v>
      </c>
      <c r="E73" s="31">
        <v>200</v>
      </c>
      <c r="F73" s="34">
        <f>F74+F76</f>
        <v>0</v>
      </c>
      <c r="G73" s="34">
        <f t="shared" ref="G73:I73" si="9">G74+G76</f>
        <v>0</v>
      </c>
      <c r="H73" s="34">
        <f t="shared" si="9"/>
        <v>0</v>
      </c>
      <c r="I73" s="34">
        <f t="shared" si="9"/>
        <v>0</v>
      </c>
      <c r="J73" s="27"/>
    </row>
    <row r="74" spans="1:10" ht="52.2" hidden="1" customHeight="1" outlineLevel="4" x14ac:dyDescent="0.3">
      <c r="A74" s="30" t="s">
        <v>166</v>
      </c>
      <c r="B74" s="31" t="s">
        <v>5</v>
      </c>
      <c r="C74" s="31" t="s">
        <v>68</v>
      </c>
      <c r="D74" s="31" t="s">
        <v>165</v>
      </c>
      <c r="E74" s="31" t="s">
        <v>8</v>
      </c>
      <c r="F74" s="34">
        <f t="shared" si="0"/>
        <v>0</v>
      </c>
      <c r="G74" s="65">
        <f>G75</f>
        <v>0</v>
      </c>
      <c r="H74" s="34">
        <f t="shared" si="1"/>
        <v>0</v>
      </c>
      <c r="I74" s="32">
        <v>0</v>
      </c>
      <c r="J74" s="27"/>
    </row>
    <row r="75" spans="1:10" ht="46.8" hidden="1" outlineLevel="5" x14ac:dyDescent="0.3">
      <c r="A75" s="30" t="s">
        <v>23</v>
      </c>
      <c r="B75" s="31" t="s">
        <v>5</v>
      </c>
      <c r="C75" s="31" t="s">
        <v>68</v>
      </c>
      <c r="D75" s="31" t="s">
        <v>165</v>
      </c>
      <c r="E75" s="31" t="s">
        <v>24</v>
      </c>
      <c r="F75" s="34">
        <f t="shared" si="0"/>
        <v>0</v>
      </c>
      <c r="G75" s="65">
        <v>0</v>
      </c>
      <c r="H75" s="34">
        <f t="shared" si="1"/>
        <v>0</v>
      </c>
      <c r="I75" s="32">
        <v>0</v>
      </c>
      <c r="J75" s="27"/>
    </row>
    <row r="76" spans="1:10" ht="62.4" hidden="1" outlineLevel="4" x14ac:dyDescent="0.3">
      <c r="A76" s="30" t="s">
        <v>73</v>
      </c>
      <c r="B76" s="31" t="s">
        <v>5</v>
      </c>
      <c r="C76" s="31" t="s">
        <v>68</v>
      </c>
      <c r="D76" s="31">
        <v>1100015555</v>
      </c>
      <c r="E76" s="31" t="s">
        <v>8</v>
      </c>
      <c r="F76" s="34">
        <f t="shared" si="0"/>
        <v>0</v>
      </c>
      <c r="G76" s="34">
        <f>G77</f>
        <v>0</v>
      </c>
      <c r="H76" s="34">
        <f t="shared" si="1"/>
        <v>0</v>
      </c>
      <c r="I76" s="32">
        <v>0</v>
      </c>
      <c r="J76" s="27"/>
    </row>
    <row r="77" spans="1:10" ht="46.8" hidden="1" outlineLevel="5" x14ac:dyDescent="0.3">
      <c r="A77" s="30" t="s">
        <v>23</v>
      </c>
      <c r="B77" s="31" t="s">
        <v>5</v>
      </c>
      <c r="C77" s="31" t="s">
        <v>68</v>
      </c>
      <c r="D77" s="31">
        <v>1100015555</v>
      </c>
      <c r="E77" s="31" t="s">
        <v>24</v>
      </c>
      <c r="F77" s="34">
        <f t="shared" si="0"/>
        <v>0</v>
      </c>
      <c r="G77" s="34">
        <v>0</v>
      </c>
      <c r="H77" s="34">
        <f t="shared" si="1"/>
        <v>0</v>
      </c>
      <c r="I77" s="32">
        <v>0</v>
      </c>
      <c r="J77" s="27"/>
    </row>
    <row r="78" spans="1:10" ht="46.8" hidden="1" outlineLevel="4" x14ac:dyDescent="0.3">
      <c r="A78" s="30" t="s">
        <v>75</v>
      </c>
      <c r="B78" s="31" t="s">
        <v>5</v>
      </c>
      <c r="C78" s="31" t="s">
        <v>68</v>
      </c>
      <c r="D78" s="31" t="s">
        <v>76</v>
      </c>
      <c r="E78" s="31" t="s">
        <v>8</v>
      </c>
      <c r="F78" s="34">
        <f t="shared" si="0"/>
        <v>0</v>
      </c>
      <c r="G78" s="34">
        <v>0</v>
      </c>
      <c r="H78" s="34">
        <f t="shared" si="1"/>
        <v>0</v>
      </c>
      <c r="I78" s="32">
        <v>0</v>
      </c>
      <c r="J78" s="27"/>
    </row>
    <row r="79" spans="1:10" ht="46.8" hidden="1" outlineLevel="5" x14ac:dyDescent="0.3">
      <c r="A79" s="30" t="s">
        <v>23</v>
      </c>
      <c r="B79" s="31" t="s">
        <v>5</v>
      </c>
      <c r="C79" s="31" t="s">
        <v>68</v>
      </c>
      <c r="D79" s="31" t="s">
        <v>76</v>
      </c>
      <c r="E79" s="31" t="s">
        <v>24</v>
      </c>
      <c r="F79" s="34">
        <f t="shared" si="0"/>
        <v>0</v>
      </c>
      <c r="G79" s="34">
        <v>0</v>
      </c>
      <c r="H79" s="34">
        <f t="shared" si="1"/>
        <v>0</v>
      </c>
      <c r="I79" s="32">
        <v>0</v>
      </c>
      <c r="J79" s="27"/>
    </row>
    <row r="80" spans="1:10" ht="31.2" outlineLevel="1" collapsed="1" x14ac:dyDescent="0.3">
      <c r="A80" s="35" t="s">
        <v>77</v>
      </c>
      <c r="B80" s="36" t="s">
        <v>5</v>
      </c>
      <c r="C80" s="36" t="s">
        <v>78</v>
      </c>
      <c r="D80" s="36" t="s">
        <v>7</v>
      </c>
      <c r="E80" s="36" t="s">
        <v>8</v>
      </c>
      <c r="F80" s="37">
        <f>G80/1000-0.1</f>
        <v>1089.8500000000001</v>
      </c>
      <c r="G80" s="37">
        <f>G81+G85+G89</f>
        <v>1089950</v>
      </c>
      <c r="H80" s="37">
        <f>I80/1000-0.1</f>
        <v>1149.8500000000001</v>
      </c>
      <c r="I80" s="32">
        <f>I81+I85+I89</f>
        <v>1149950</v>
      </c>
      <c r="J80" s="27"/>
    </row>
    <row r="81" spans="1:10" outlineLevel="2" x14ac:dyDescent="0.3">
      <c r="A81" s="30" t="s">
        <v>79</v>
      </c>
      <c r="B81" s="31" t="s">
        <v>5</v>
      </c>
      <c r="C81" s="31" t="s">
        <v>80</v>
      </c>
      <c r="D81" s="31" t="s">
        <v>7</v>
      </c>
      <c r="E81" s="31" t="s">
        <v>8</v>
      </c>
      <c r="F81" s="34">
        <f t="shared" si="0"/>
        <v>347.36</v>
      </c>
      <c r="G81" s="34">
        <f>G82</f>
        <v>347360</v>
      </c>
      <c r="H81" s="34">
        <f t="shared" si="1"/>
        <v>347.36</v>
      </c>
      <c r="I81" s="32">
        <f>I82</f>
        <v>347360</v>
      </c>
      <c r="J81" s="27"/>
    </row>
    <row r="82" spans="1:10" ht="93.6" outlineLevel="3" x14ac:dyDescent="0.3">
      <c r="A82" s="30" t="s">
        <v>193</v>
      </c>
      <c r="B82" s="31" t="s">
        <v>5</v>
      </c>
      <c r="C82" s="31" t="s">
        <v>80</v>
      </c>
      <c r="D82" s="31" t="s">
        <v>81</v>
      </c>
      <c r="E82" s="31" t="s">
        <v>8</v>
      </c>
      <c r="F82" s="34">
        <f t="shared" si="0"/>
        <v>347.36</v>
      </c>
      <c r="G82" s="34">
        <f>G83</f>
        <v>347360</v>
      </c>
      <c r="H82" s="34">
        <f t="shared" si="1"/>
        <v>347.36</v>
      </c>
      <c r="I82" s="32">
        <f>I83</f>
        <v>347360</v>
      </c>
      <c r="J82" s="27"/>
    </row>
    <row r="83" spans="1:10" ht="31.2" outlineLevel="4" x14ac:dyDescent="0.3">
      <c r="A83" s="30" t="s">
        <v>82</v>
      </c>
      <c r="B83" s="31" t="s">
        <v>5</v>
      </c>
      <c r="C83" s="31" t="s">
        <v>80</v>
      </c>
      <c r="D83" s="31" t="s">
        <v>83</v>
      </c>
      <c r="E83" s="31" t="s">
        <v>8</v>
      </c>
      <c r="F83" s="34">
        <f t="shared" si="0"/>
        <v>347.36</v>
      </c>
      <c r="G83" s="34">
        <f>G84</f>
        <v>347360</v>
      </c>
      <c r="H83" s="34">
        <f t="shared" si="1"/>
        <v>347.36</v>
      </c>
      <c r="I83" s="32">
        <f>I84</f>
        <v>347360</v>
      </c>
      <c r="J83" s="27"/>
    </row>
    <row r="84" spans="1:10" ht="46.8" outlineLevel="5" x14ac:dyDescent="0.3">
      <c r="A84" s="30" t="s">
        <v>23</v>
      </c>
      <c r="B84" s="31" t="s">
        <v>5</v>
      </c>
      <c r="C84" s="31" t="s">
        <v>80</v>
      </c>
      <c r="D84" s="31" t="s">
        <v>83</v>
      </c>
      <c r="E84" s="31" t="s">
        <v>24</v>
      </c>
      <c r="F84" s="34">
        <f>G84/1000-0.1</f>
        <v>347.26</v>
      </c>
      <c r="G84" s="34">
        <v>347360</v>
      </c>
      <c r="H84" s="34">
        <f>I84/1000-0.1</f>
        <v>347.26</v>
      </c>
      <c r="I84" s="32">
        <v>347360</v>
      </c>
      <c r="J84" s="27"/>
    </row>
    <row r="85" spans="1:10" outlineLevel="2" x14ac:dyDescent="0.3">
      <c r="A85" s="30" t="s">
        <v>84</v>
      </c>
      <c r="B85" s="31" t="s">
        <v>5</v>
      </c>
      <c r="C85" s="31" t="s">
        <v>85</v>
      </c>
      <c r="D85" s="31" t="s">
        <v>7</v>
      </c>
      <c r="E85" s="31" t="s">
        <v>8</v>
      </c>
      <c r="F85" s="34">
        <f t="shared" ref="F85:F127" si="10">G85/1000</f>
        <v>0</v>
      </c>
      <c r="G85" s="34">
        <f>G86</f>
        <v>0</v>
      </c>
      <c r="H85" s="34">
        <f t="shared" ref="H85:H126" si="11">I85/1000</f>
        <v>60</v>
      </c>
      <c r="I85" s="32">
        <f>I86</f>
        <v>60000</v>
      </c>
      <c r="J85" s="27"/>
    </row>
    <row r="86" spans="1:10" ht="93.6" outlineLevel="3" x14ac:dyDescent="0.3">
      <c r="A86" s="30" t="s">
        <v>193</v>
      </c>
      <c r="B86" s="31" t="s">
        <v>5</v>
      </c>
      <c r="C86" s="31" t="s">
        <v>85</v>
      </c>
      <c r="D86" s="31" t="s">
        <v>81</v>
      </c>
      <c r="E86" s="31" t="s">
        <v>8</v>
      </c>
      <c r="F86" s="34">
        <f t="shared" si="10"/>
        <v>0</v>
      </c>
      <c r="G86" s="34">
        <f>G87</f>
        <v>0</v>
      </c>
      <c r="H86" s="34">
        <f t="shared" si="11"/>
        <v>60</v>
      </c>
      <c r="I86" s="32">
        <f>I87</f>
        <v>60000</v>
      </c>
      <c r="J86" s="27"/>
    </row>
    <row r="87" spans="1:10" ht="31.2" outlineLevel="4" x14ac:dyDescent="0.3">
      <c r="A87" s="30" t="s">
        <v>86</v>
      </c>
      <c r="B87" s="31" t="s">
        <v>5</v>
      </c>
      <c r="C87" s="31" t="s">
        <v>85</v>
      </c>
      <c r="D87" s="31" t="s">
        <v>87</v>
      </c>
      <c r="E87" s="31" t="s">
        <v>8</v>
      </c>
      <c r="F87" s="34">
        <f t="shared" si="10"/>
        <v>0</v>
      </c>
      <c r="G87" s="34">
        <f>G88</f>
        <v>0</v>
      </c>
      <c r="H87" s="34">
        <f t="shared" si="11"/>
        <v>60</v>
      </c>
      <c r="I87" s="32">
        <f>I88</f>
        <v>60000</v>
      </c>
      <c r="J87" s="27"/>
    </row>
    <row r="88" spans="1:10" ht="46.8" outlineLevel="5" x14ac:dyDescent="0.3">
      <c r="A88" s="30" t="s">
        <v>23</v>
      </c>
      <c r="B88" s="31" t="s">
        <v>5</v>
      </c>
      <c r="C88" s="31" t="s">
        <v>85</v>
      </c>
      <c r="D88" s="31" t="s">
        <v>87</v>
      </c>
      <c r="E88" s="31" t="s">
        <v>24</v>
      </c>
      <c r="F88" s="34">
        <f t="shared" si="10"/>
        <v>0</v>
      </c>
      <c r="G88" s="34">
        <v>0</v>
      </c>
      <c r="H88" s="34">
        <f t="shared" si="11"/>
        <v>60</v>
      </c>
      <c r="I88" s="32">
        <v>60000</v>
      </c>
      <c r="J88" s="27"/>
    </row>
    <row r="89" spans="1:10" outlineLevel="2" x14ac:dyDescent="0.3">
      <c r="A89" s="30" t="s">
        <v>88</v>
      </c>
      <c r="B89" s="31" t="s">
        <v>5</v>
      </c>
      <c r="C89" s="31" t="s">
        <v>89</v>
      </c>
      <c r="D89" s="31" t="s">
        <v>7</v>
      </c>
      <c r="E89" s="31" t="s">
        <v>8</v>
      </c>
      <c r="F89" s="34">
        <f t="shared" si="10"/>
        <v>742.59</v>
      </c>
      <c r="G89" s="34">
        <f>G90+G101+G106</f>
        <v>742590</v>
      </c>
      <c r="H89" s="34">
        <f t="shared" si="11"/>
        <v>742.59</v>
      </c>
      <c r="I89" s="32">
        <f>I90</f>
        <v>742590</v>
      </c>
      <c r="J89" s="27"/>
    </row>
    <row r="90" spans="1:10" ht="93.6" outlineLevel="3" x14ac:dyDescent="0.3">
      <c r="A90" s="30" t="s">
        <v>193</v>
      </c>
      <c r="B90" s="31" t="s">
        <v>5</v>
      </c>
      <c r="C90" s="31" t="s">
        <v>89</v>
      </c>
      <c r="D90" s="31" t="s">
        <v>81</v>
      </c>
      <c r="E90" s="31" t="s">
        <v>8</v>
      </c>
      <c r="F90" s="34">
        <f t="shared" si="10"/>
        <v>742.59</v>
      </c>
      <c r="G90" s="34">
        <f>G91+G93+G95+G97+G99</f>
        <v>742590</v>
      </c>
      <c r="H90" s="34">
        <f t="shared" si="11"/>
        <v>742.59</v>
      </c>
      <c r="I90" s="32">
        <f>I91+I93+I95</f>
        <v>742590</v>
      </c>
      <c r="J90" s="27"/>
    </row>
    <row r="91" spans="1:10" outlineLevel="4" x14ac:dyDescent="0.3">
      <c r="A91" s="30" t="s">
        <v>90</v>
      </c>
      <c r="B91" s="31" t="s">
        <v>5</v>
      </c>
      <c r="C91" s="31" t="s">
        <v>89</v>
      </c>
      <c r="D91" s="31" t="s">
        <v>91</v>
      </c>
      <c r="E91" s="31" t="s">
        <v>8</v>
      </c>
      <c r="F91" s="34">
        <f t="shared" si="10"/>
        <v>430.59</v>
      </c>
      <c r="G91" s="34">
        <f>G92</f>
        <v>430590</v>
      </c>
      <c r="H91" s="34">
        <f t="shared" si="11"/>
        <v>430.59</v>
      </c>
      <c r="I91" s="32">
        <f>I92</f>
        <v>430590</v>
      </c>
      <c r="J91" s="27"/>
    </row>
    <row r="92" spans="1:10" ht="46.8" outlineLevel="5" x14ac:dyDescent="0.3">
      <c r="A92" s="30" t="s">
        <v>23</v>
      </c>
      <c r="B92" s="31" t="s">
        <v>5</v>
      </c>
      <c r="C92" s="31" t="s">
        <v>89</v>
      </c>
      <c r="D92" s="31" t="s">
        <v>91</v>
      </c>
      <c r="E92" s="31" t="s">
        <v>24</v>
      </c>
      <c r="F92" s="79">
        <f t="shared" si="10"/>
        <v>430.59</v>
      </c>
      <c r="G92" s="79">
        <v>430590</v>
      </c>
      <c r="H92" s="79">
        <f t="shared" si="11"/>
        <v>430.59</v>
      </c>
      <c r="I92" s="80">
        <v>430590</v>
      </c>
      <c r="J92" s="27"/>
    </row>
    <row r="93" spans="1:10" ht="31.2" outlineLevel="4" x14ac:dyDescent="0.3">
      <c r="A93" s="30" t="s">
        <v>92</v>
      </c>
      <c r="B93" s="31" t="s">
        <v>5</v>
      </c>
      <c r="C93" s="31" t="s">
        <v>89</v>
      </c>
      <c r="D93" s="31" t="s">
        <v>93</v>
      </c>
      <c r="E93" s="31" t="s">
        <v>8</v>
      </c>
      <c r="F93" s="34">
        <f t="shared" si="10"/>
        <v>30</v>
      </c>
      <c r="G93" s="34">
        <f>G94</f>
        <v>30000</v>
      </c>
      <c r="H93" s="34">
        <f t="shared" si="11"/>
        <v>30</v>
      </c>
      <c r="I93" s="32">
        <f>I94</f>
        <v>30000</v>
      </c>
      <c r="J93" s="27"/>
    </row>
    <row r="94" spans="1:10" ht="46.8" outlineLevel="5" x14ac:dyDescent="0.3">
      <c r="A94" s="30" t="s">
        <v>23</v>
      </c>
      <c r="B94" s="31" t="s">
        <v>5</v>
      </c>
      <c r="C94" s="31" t="s">
        <v>89</v>
      </c>
      <c r="D94" s="31" t="s">
        <v>93</v>
      </c>
      <c r="E94" s="31" t="s">
        <v>24</v>
      </c>
      <c r="F94" s="34">
        <f t="shared" si="10"/>
        <v>30</v>
      </c>
      <c r="G94" s="34">
        <v>30000</v>
      </c>
      <c r="H94" s="34">
        <f t="shared" si="11"/>
        <v>30</v>
      </c>
      <c r="I94" s="32">
        <v>30000</v>
      </c>
      <c r="J94" s="27"/>
    </row>
    <row r="95" spans="1:10" ht="46.8" outlineLevel="4" x14ac:dyDescent="0.3">
      <c r="A95" s="30" t="s">
        <v>94</v>
      </c>
      <c r="B95" s="31" t="s">
        <v>5</v>
      </c>
      <c r="C95" s="31" t="s">
        <v>89</v>
      </c>
      <c r="D95" s="31" t="s">
        <v>95</v>
      </c>
      <c r="E95" s="31" t="s">
        <v>8</v>
      </c>
      <c r="F95" s="34">
        <f t="shared" si="10"/>
        <v>282</v>
      </c>
      <c r="G95" s="34">
        <f>G96</f>
        <v>282000</v>
      </c>
      <c r="H95" s="34">
        <f t="shared" si="11"/>
        <v>282</v>
      </c>
      <c r="I95" s="32">
        <f>I96</f>
        <v>282000</v>
      </c>
      <c r="J95" s="27"/>
    </row>
    <row r="96" spans="1:10" ht="46.8" outlineLevel="5" x14ac:dyDescent="0.3">
      <c r="A96" s="30" t="s">
        <v>23</v>
      </c>
      <c r="B96" s="31" t="s">
        <v>5</v>
      </c>
      <c r="C96" s="31" t="s">
        <v>89</v>
      </c>
      <c r="D96" s="31" t="s">
        <v>95</v>
      </c>
      <c r="E96" s="31" t="s">
        <v>24</v>
      </c>
      <c r="F96" s="34">
        <f t="shared" si="10"/>
        <v>282</v>
      </c>
      <c r="G96" s="34">
        <v>282000</v>
      </c>
      <c r="H96" s="34">
        <f t="shared" si="11"/>
        <v>282</v>
      </c>
      <c r="I96" s="32">
        <v>282000</v>
      </c>
      <c r="J96" s="27"/>
    </row>
    <row r="97" spans="1:10" ht="31.2" hidden="1" outlineLevel="4" x14ac:dyDescent="0.3">
      <c r="A97" s="30" t="s">
        <v>96</v>
      </c>
      <c r="B97" s="31" t="s">
        <v>5</v>
      </c>
      <c r="C97" s="31" t="s">
        <v>89</v>
      </c>
      <c r="D97" s="31" t="s">
        <v>97</v>
      </c>
      <c r="E97" s="31" t="s">
        <v>8</v>
      </c>
      <c r="F97" s="34">
        <f t="shared" si="10"/>
        <v>0</v>
      </c>
      <c r="G97" s="34">
        <v>0</v>
      </c>
      <c r="H97" s="34">
        <f t="shared" si="11"/>
        <v>0</v>
      </c>
      <c r="I97" s="32">
        <v>0</v>
      </c>
      <c r="J97" s="27"/>
    </row>
    <row r="98" spans="1:10" ht="46.8" hidden="1" outlineLevel="5" x14ac:dyDescent="0.3">
      <c r="A98" s="30" t="s">
        <v>23</v>
      </c>
      <c r="B98" s="31" t="s">
        <v>5</v>
      </c>
      <c r="C98" s="31" t="s">
        <v>89</v>
      </c>
      <c r="D98" s="31" t="s">
        <v>97</v>
      </c>
      <c r="E98" s="31" t="s">
        <v>24</v>
      </c>
      <c r="F98" s="34">
        <f t="shared" si="10"/>
        <v>0</v>
      </c>
      <c r="G98" s="34">
        <v>0</v>
      </c>
      <c r="H98" s="34">
        <f t="shared" si="11"/>
        <v>0</v>
      </c>
      <c r="I98" s="32">
        <v>0</v>
      </c>
      <c r="J98" s="27"/>
    </row>
    <row r="99" spans="1:10" ht="62.4" hidden="1" outlineLevel="4" x14ac:dyDescent="0.3">
      <c r="A99" s="30" t="s">
        <v>98</v>
      </c>
      <c r="B99" s="31" t="s">
        <v>5</v>
      </c>
      <c r="C99" s="31" t="s">
        <v>89</v>
      </c>
      <c r="D99" s="31" t="s">
        <v>99</v>
      </c>
      <c r="E99" s="31" t="s">
        <v>8</v>
      </c>
      <c r="F99" s="34">
        <f t="shared" si="10"/>
        <v>0</v>
      </c>
      <c r="G99" s="34">
        <v>0</v>
      </c>
      <c r="H99" s="34">
        <f t="shared" si="11"/>
        <v>0</v>
      </c>
      <c r="I99" s="32">
        <v>0</v>
      </c>
      <c r="J99" s="27"/>
    </row>
    <row r="100" spans="1:10" ht="46.8" hidden="1" outlineLevel="5" x14ac:dyDescent="0.3">
      <c r="A100" s="30" t="s">
        <v>23</v>
      </c>
      <c r="B100" s="31" t="s">
        <v>5</v>
      </c>
      <c r="C100" s="31" t="s">
        <v>89</v>
      </c>
      <c r="D100" s="31" t="s">
        <v>99</v>
      </c>
      <c r="E100" s="31" t="s">
        <v>24</v>
      </c>
      <c r="F100" s="34">
        <f t="shared" si="10"/>
        <v>0</v>
      </c>
      <c r="G100" s="34">
        <v>0</v>
      </c>
      <c r="H100" s="34">
        <f t="shared" si="11"/>
        <v>0</v>
      </c>
      <c r="I100" s="32">
        <v>0</v>
      </c>
      <c r="J100" s="27"/>
    </row>
    <row r="101" spans="1:10" ht="78" hidden="1" outlineLevel="3" x14ac:dyDescent="0.3">
      <c r="A101" s="30" t="s">
        <v>100</v>
      </c>
      <c r="B101" s="31" t="s">
        <v>5</v>
      </c>
      <c r="C101" s="31" t="s">
        <v>89</v>
      </c>
      <c r="D101" s="31" t="s">
        <v>101</v>
      </c>
      <c r="E101" s="31" t="s">
        <v>8</v>
      </c>
      <c r="F101" s="34">
        <f t="shared" si="10"/>
        <v>0</v>
      </c>
      <c r="G101" s="34">
        <f>G102</f>
        <v>0</v>
      </c>
      <c r="H101" s="34">
        <f t="shared" si="11"/>
        <v>0</v>
      </c>
      <c r="I101" s="32">
        <v>0</v>
      </c>
      <c r="J101" s="27"/>
    </row>
    <row r="102" spans="1:10" ht="46.8" hidden="1" outlineLevel="4" x14ac:dyDescent="0.3">
      <c r="A102" s="30" t="s">
        <v>102</v>
      </c>
      <c r="B102" s="31" t="s">
        <v>5</v>
      </c>
      <c r="C102" s="31" t="s">
        <v>89</v>
      </c>
      <c r="D102" s="31" t="s">
        <v>103</v>
      </c>
      <c r="E102" s="31" t="s">
        <v>8</v>
      </c>
      <c r="F102" s="34">
        <f t="shared" si="10"/>
        <v>0</v>
      </c>
      <c r="G102" s="34">
        <f>G103</f>
        <v>0</v>
      </c>
      <c r="H102" s="34">
        <f t="shared" si="11"/>
        <v>0</v>
      </c>
      <c r="I102" s="32">
        <v>0</v>
      </c>
      <c r="J102" s="27"/>
    </row>
    <row r="103" spans="1:10" ht="46.8" hidden="1" outlineLevel="5" x14ac:dyDescent="0.3">
      <c r="A103" s="30" t="s">
        <v>23</v>
      </c>
      <c r="B103" s="31" t="s">
        <v>5</v>
      </c>
      <c r="C103" s="31" t="s">
        <v>89</v>
      </c>
      <c r="D103" s="31" t="s">
        <v>103</v>
      </c>
      <c r="E103" s="31" t="s">
        <v>24</v>
      </c>
      <c r="F103" s="34">
        <f t="shared" si="10"/>
        <v>0</v>
      </c>
      <c r="G103" s="34">
        <v>0</v>
      </c>
      <c r="H103" s="34">
        <f t="shared" si="11"/>
        <v>0</v>
      </c>
      <c r="I103" s="32">
        <v>0</v>
      </c>
      <c r="J103" s="27"/>
    </row>
    <row r="104" spans="1:10" ht="46.8" hidden="1" outlineLevel="4" x14ac:dyDescent="0.3">
      <c r="A104" s="30" t="s">
        <v>104</v>
      </c>
      <c r="B104" s="31" t="s">
        <v>5</v>
      </c>
      <c r="C104" s="31" t="s">
        <v>89</v>
      </c>
      <c r="D104" s="31" t="s">
        <v>105</v>
      </c>
      <c r="E104" s="31" t="s">
        <v>8</v>
      </c>
      <c r="F104" s="34">
        <f t="shared" si="10"/>
        <v>0</v>
      </c>
      <c r="G104" s="34">
        <v>0</v>
      </c>
      <c r="H104" s="34">
        <f t="shared" si="11"/>
        <v>0</v>
      </c>
      <c r="I104" s="32">
        <v>0</v>
      </c>
      <c r="J104" s="27"/>
    </row>
    <row r="105" spans="1:10" ht="46.8" hidden="1" outlineLevel="5" x14ac:dyDescent="0.3">
      <c r="A105" s="30" t="s">
        <v>23</v>
      </c>
      <c r="B105" s="31" t="s">
        <v>5</v>
      </c>
      <c r="C105" s="31" t="s">
        <v>89</v>
      </c>
      <c r="D105" s="31" t="s">
        <v>105</v>
      </c>
      <c r="E105" s="31" t="s">
        <v>24</v>
      </c>
      <c r="F105" s="34">
        <f t="shared" si="10"/>
        <v>0</v>
      </c>
      <c r="G105" s="34">
        <v>0</v>
      </c>
      <c r="H105" s="34">
        <f t="shared" si="11"/>
        <v>0</v>
      </c>
      <c r="I105" s="32">
        <v>0</v>
      </c>
      <c r="J105" s="27"/>
    </row>
    <row r="106" spans="1:10" ht="62.4" hidden="1" outlineLevel="3" x14ac:dyDescent="0.3">
      <c r="A106" s="30" t="s">
        <v>106</v>
      </c>
      <c r="B106" s="31" t="s">
        <v>5</v>
      </c>
      <c r="C106" s="31" t="s">
        <v>89</v>
      </c>
      <c r="D106" s="31" t="s">
        <v>107</v>
      </c>
      <c r="E106" s="31" t="s">
        <v>8</v>
      </c>
      <c r="F106" s="34">
        <f t="shared" si="10"/>
        <v>0</v>
      </c>
      <c r="G106" s="34">
        <v>0</v>
      </c>
      <c r="H106" s="34">
        <f t="shared" si="11"/>
        <v>0</v>
      </c>
      <c r="I106" s="32">
        <v>0</v>
      </c>
      <c r="J106" s="27"/>
    </row>
    <row r="107" spans="1:10" ht="78" hidden="1" outlineLevel="4" x14ac:dyDescent="0.3">
      <c r="A107" s="30" t="s">
        <v>108</v>
      </c>
      <c r="B107" s="31" t="s">
        <v>5</v>
      </c>
      <c r="C107" s="31" t="s">
        <v>89</v>
      </c>
      <c r="D107" s="31" t="s">
        <v>109</v>
      </c>
      <c r="E107" s="31" t="s">
        <v>8</v>
      </c>
      <c r="F107" s="34">
        <f t="shared" si="10"/>
        <v>0</v>
      </c>
      <c r="G107" s="34">
        <v>0</v>
      </c>
      <c r="H107" s="34">
        <f t="shared" si="11"/>
        <v>0</v>
      </c>
      <c r="I107" s="32">
        <v>0</v>
      </c>
      <c r="J107" s="27"/>
    </row>
    <row r="108" spans="1:10" ht="46.8" hidden="1" outlineLevel="5" x14ac:dyDescent="0.3">
      <c r="A108" s="30" t="s">
        <v>23</v>
      </c>
      <c r="B108" s="31" t="s">
        <v>5</v>
      </c>
      <c r="C108" s="31" t="s">
        <v>89</v>
      </c>
      <c r="D108" s="31" t="s">
        <v>109</v>
      </c>
      <c r="E108" s="31" t="s">
        <v>24</v>
      </c>
      <c r="F108" s="34">
        <f t="shared" si="10"/>
        <v>0</v>
      </c>
      <c r="G108" s="34">
        <v>0</v>
      </c>
      <c r="H108" s="34">
        <f t="shared" si="11"/>
        <v>0</v>
      </c>
      <c r="I108" s="32">
        <v>0</v>
      </c>
      <c r="J108" s="27"/>
    </row>
    <row r="109" spans="1:10" ht="31.2" hidden="1" outlineLevel="4" x14ac:dyDescent="0.3">
      <c r="A109" s="30" t="s">
        <v>110</v>
      </c>
      <c r="B109" s="31" t="s">
        <v>5</v>
      </c>
      <c r="C109" s="31" t="s">
        <v>89</v>
      </c>
      <c r="D109" s="31" t="s">
        <v>111</v>
      </c>
      <c r="E109" s="31" t="s">
        <v>8</v>
      </c>
      <c r="F109" s="34">
        <f t="shared" si="10"/>
        <v>0</v>
      </c>
      <c r="G109" s="34">
        <v>0</v>
      </c>
      <c r="H109" s="34">
        <f t="shared" si="11"/>
        <v>0</v>
      </c>
      <c r="I109" s="32">
        <v>0</v>
      </c>
      <c r="J109" s="27"/>
    </row>
    <row r="110" spans="1:10" ht="46.8" hidden="1" outlineLevel="5" x14ac:dyDescent="0.3">
      <c r="A110" s="30" t="s">
        <v>23</v>
      </c>
      <c r="B110" s="31" t="s">
        <v>5</v>
      </c>
      <c r="C110" s="31" t="s">
        <v>89</v>
      </c>
      <c r="D110" s="31" t="s">
        <v>111</v>
      </c>
      <c r="E110" s="31" t="s">
        <v>24</v>
      </c>
      <c r="F110" s="34">
        <f t="shared" si="10"/>
        <v>0</v>
      </c>
      <c r="G110" s="34">
        <v>0</v>
      </c>
      <c r="H110" s="34">
        <f t="shared" si="11"/>
        <v>0</v>
      </c>
      <c r="I110" s="32">
        <v>0</v>
      </c>
      <c r="J110" s="27"/>
    </row>
    <row r="111" spans="1:10" ht="31.2" outlineLevel="1" collapsed="1" x14ac:dyDescent="0.3">
      <c r="A111" s="35" t="s">
        <v>118</v>
      </c>
      <c r="B111" s="36" t="s">
        <v>5</v>
      </c>
      <c r="C111" s="36" t="s">
        <v>119</v>
      </c>
      <c r="D111" s="36" t="s">
        <v>7</v>
      </c>
      <c r="E111" s="36" t="s">
        <v>8</v>
      </c>
      <c r="F111" s="37">
        <f t="shared" si="10"/>
        <v>1981.58</v>
      </c>
      <c r="G111" s="77">
        <f t="shared" ref="G111:I113" si="12">G112</f>
        <v>1981580</v>
      </c>
      <c r="H111" s="82">
        <f t="shared" si="12"/>
        <v>1978.26</v>
      </c>
      <c r="I111" s="32">
        <f t="shared" si="12"/>
        <v>1978260</v>
      </c>
      <c r="J111" s="27"/>
    </row>
    <row r="112" spans="1:10" outlineLevel="2" x14ac:dyDescent="0.3">
      <c r="A112" s="30" t="s">
        <v>120</v>
      </c>
      <c r="B112" s="31" t="s">
        <v>5</v>
      </c>
      <c r="C112" s="31" t="s">
        <v>121</v>
      </c>
      <c r="D112" s="31" t="s">
        <v>7</v>
      </c>
      <c r="E112" s="31" t="s">
        <v>8</v>
      </c>
      <c r="F112" s="34">
        <f t="shared" si="10"/>
        <v>1981.58</v>
      </c>
      <c r="G112" s="65">
        <f t="shared" si="12"/>
        <v>1981580</v>
      </c>
      <c r="H112" s="79">
        <f t="shared" si="12"/>
        <v>1978.26</v>
      </c>
      <c r="I112" s="32">
        <f t="shared" si="12"/>
        <v>1978260</v>
      </c>
      <c r="J112" s="27"/>
    </row>
    <row r="113" spans="1:10" ht="78" outlineLevel="3" x14ac:dyDescent="0.3">
      <c r="A113" s="30" t="s">
        <v>195</v>
      </c>
      <c r="B113" s="31" t="s">
        <v>5</v>
      </c>
      <c r="C113" s="31" t="s">
        <v>121</v>
      </c>
      <c r="D113" s="31" t="s">
        <v>122</v>
      </c>
      <c r="E113" s="31" t="s">
        <v>8</v>
      </c>
      <c r="F113" s="34">
        <f t="shared" si="10"/>
        <v>1981.58</v>
      </c>
      <c r="G113" s="65">
        <f t="shared" si="12"/>
        <v>1981580</v>
      </c>
      <c r="H113" s="79">
        <f t="shared" si="12"/>
        <v>1978.26</v>
      </c>
      <c r="I113" s="32">
        <f t="shared" si="12"/>
        <v>1978260</v>
      </c>
      <c r="J113" s="27"/>
    </row>
    <row r="114" spans="1:10" outlineLevel="4" x14ac:dyDescent="0.3">
      <c r="A114" s="30" t="s">
        <v>123</v>
      </c>
      <c r="B114" s="31" t="s">
        <v>5</v>
      </c>
      <c r="C114" s="31" t="s">
        <v>121</v>
      </c>
      <c r="D114" s="31" t="s">
        <v>124</v>
      </c>
      <c r="E114" s="31" t="s">
        <v>8</v>
      </c>
      <c r="F114" s="34">
        <f t="shared" si="10"/>
        <v>1981.58</v>
      </c>
      <c r="G114" s="65">
        <f>G115+G116</f>
        <v>1981580</v>
      </c>
      <c r="H114" s="79">
        <f>H115+H116</f>
        <v>1978.26</v>
      </c>
      <c r="I114" s="32">
        <f>I115+I116</f>
        <v>1978260</v>
      </c>
      <c r="J114" s="27"/>
    </row>
    <row r="115" spans="1:10" ht="109.2" outlineLevel="5" x14ac:dyDescent="0.3">
      <c r="A115" s="30" t="s">
        <v>17</v>
      </c>
      <c r="B115" s="31" t="s">
        <v>5</v>
      </c>
      <c r="C115" s="31" t="s">
        <v>121</v>
      </c>
      <c r="D115" s="31" t="s">
        <v>124</v>
      </c>
      <c r="E115" s="31" t="s">
        <v>18</v>
      </c>
      <c r="F115" s="34">
        <f t="shared" si="10"/>
        <v>1176.73</v>
      </c>
      <c r="G115" s="65">
        <v>1176730</v>
      </c>
      <c r="H115" s="79">
        <f t="shared" si="11"/>
        <v>1176.72</v>
      </c>
      <c r="I115" s="32">
        <v>1176720</v>
      </c>
      <c r="J115" s="27"/>
    </row>
    <row r="116" spans="1:10" ht="46.8" outlineLevel="5" x14ac:dyDescent="0.3">
      <c r="A116" s="30" t="s">
        <v>23</v>
      </c>
      <c r="B116" s="31" t="s">
        <v>5</v>
      </c>
      <c r="C116" s="31" t="s">
        <v>121</v>
      </c>
      <c r="D116" s="31" t="s">
        <v>124</v>
      </c>
      <c r="E116" s="31" t="s">
        <v>24</v>
      </c>
      <c r="F116" s="34">
        <f t="shared" si="10"/>
        <v>804.85</v>
      </c>
      <c r="G116" s="65">
        <f>792850+12000</f>
        <v>804850</v>
      </c>
      <c r="H116" s="79">
        <f>I116/1000</f>
        <v>801.54</v>
      </c>
      <c r="I116" s="32">
        <v>801540</v>
      </c>
      <c r="J116" s="27"/>
    </row>
    <row r="117" spans="1:10" outlineLevel="1" x14ac:dyDescent="0.3">
      <c r="A117" s="35"/>
      <c r="B117" s="36" t="s">
        <v>5</v>
      </c>
      <c r="C117" s="36" t="s">
        <v>126</v>
      </c>
      <c r="D117" s="36" t="s">
        <v>7</v>
      </c>
      <c r="E117" s="36" t="s">
        <v>8</v>
      </c>
      <c r="F117" s="37">
        <f t="shared" si="10"/>
        <v>44.1</v>
      </c>
      <c r="G117" s="77">
        <f>G118</f>
        <v>44100</v>
      </c>
      <c r="H117" s="37">
        <f t="shared" si="11"/>
        <v>44.1</v>
      </c>
      <c r="I117" s="32">
        <f>I118</f>
        <v>44100</v>
      </c>
      <c r="J117" s="27"/>
    </row>
    <row r="118" spans="1:10" outlineLevel="2" x14ac:dyDescent="0.3">
      <c r="A118" s="30" t="s">
        <v>127</v>
      </c>
      <c r="B118" s="31" t="s">
        <v>5</v>
      </c>
      <c r="C118" s="31" t="s">
        <v>128</v>
      </c>
      <c r="D118" s="31" t="s">
        <v>7</v>
      </c>
      <c r="E118" s="31" t="s">
        <v>8</v>
      </c>
      <c r="F118" s="34">
        <f t="shared" si="10"/>
        <v>44.1</v>
      </c>
      <c r="G118" s="65">
        <f>G119</f>
        <v>44100</v>
      </c>
      <c r="H118" s="34">
        <f t="shared" si="11"/>
        <v>44.1</v>
      </c>
      <c r="I118" s="32">
        <f>I119</f>
        <v>44100</v>
      </c>
      <c r="J118" s="27"/>
    </row>
    <row r="119" spans="1:10" ht="124.8" outlineLevel="3" x14ac:dyDescent="0.3">
      <c r="A119" s="30" t="s">
        <v>183</v>
      </c>
      <c r="B119" s="31" t="s">
        <v>5</v>
      </c>
      <c r="C119" s="31" t="s">
        <v>128</v>
      </c>
      <c r="D119" s="31" t="s">
        <v>14</v>
      </c>
      <c r="E119" s="31" t="s">
        <v>8</v>
      </c>
      <c r="F119" s="34">
        <f t="shared" si="10"/>
        <v>44.1</v>
      </c>
      <c r="G119" s="65">
        <f>G120</f>
        <v>44100</v>
      </c>
      <c r="H119" s="34">
        <f t="shared" si="11"/>
        <v>44.1</v>
      </c>
      <c r="I119" s="32">
        <f>I120</f>
        <v>44100</v>
      </c>
      <c r="J119" s="27"/>
    </row>
    <row r="120" spans="1:10" ht="31.2" outlineLevel="4" x14ac:dyDescent="0.3">
      <c r="A120" s="30" t="s">
        <v>129</v>
      </c>
      <c r="B120" s="31" t="s">
        <v>5</v>
      </c>
      <c r="C120" s="31" t="s">
        <v>128</v>
      </c>
      <c r="D120" s="31" t="s">
        <v>130</v>
      </c>
      <c r="E120" s="31" t="s">
        <v>8</v>
      </c>
      <c r="F120" s="34">
        <f t="shared" si="10"/>
        <v>44.1</v>
      </c>
      <c r="G120" s="34">
        <f>G121</f>
        <v>44100</v>
      </c>
      <c r="H120" s="34">
        <f t="shared" si="11"/>
        <v>44.1</v>
      </c>
      <c r="I120" s="32">
        <f>I121</f>
        <v>44100</v>
      </c>
      <c r="J120" s="27"/>
    </row>
    <row r="121" spans="1:10" ht="31.2" outlineLevel="5" x14ac:dyDescent="0.3">
      <c r="A121" s="30" t="s">
        <v>131</v>
      </c>
      <c r="B121" s="31" t="s">
        <v>5</v>
      </c>
      <c r="C121" s="31" t="s">
        <v>128</v>
      </c>
      <c r="D121" s="31" t="s">
        <v>130</v>
      </c>
      <c r="E121" s="31" t="s">
        <v>132</v>
      </c>
      <c r="F121" s="34">
        <f t="shared" si="10"/>
        <v>44.1</v>
      </c>
      <c r="G121" s="34">
        <v>44100</v>
      </c>
      <c r="H121" s="34">
        <f t="shared" si="11"/>
        <v>44.1</v>
      </c>
      <c r="I121" s="32">
        <f>G121</f>
        <v>44100</v>
      </c>
      <c r="J121" s="27"/>
    </row>
    <row r="122" spans="1:10" ht="31.2" outlineLevel="1" x14ac:dyDescent="0.3">
      <c r="A122" s="35" t="s">
        <v>133</v>
      </c>
      <c r="B122" s="36" t="s">
        <v>5</v>
      </c>
      <c r="C122" s="36" t="s">
        <v>134</v>
      </c>
      <c r="D122" s="36" t="s">
        <v>7</v>
      </c>
      <c r="E122" s="36" t="s">
        <v>8</v>
      </c>
      <c r="F122" s="37">
        <f t="shared" si="10"/>
        <v>15</v>
      </c>
      <c r="G122" s="37">
        <f>G123</f>
        <v>15000</v>
      </c>
      <c r="H122" s="37">
        <f t="shared" si="11"/>
        <v>15</v>
      </c>
      <c r="I122" s="32">
        <f>I123</f>
        <v>15000</v>
      </c>
      <c r="J122" s="27"/>
    </row>
    <row r="123" spans="1:10" outlineLevel="2" x14ac:dyDescent="0.3">
      <c r="A123" s="30" t="s">
        <v>135</v>
      </c>
      <c r="B123" s="31" t="s">
        <v>5</v>
      </c>
      <c r="C123" s="31" t="s">
        <v>136</v>
      </c>
      <c r="D123" s="31" t="s">
        <v>7</v>
      </c>
      <c r="E123" s="31" t="s">
        <v>8</v>
      </c>
      <c r="F123" s="34">
        <f t="shared" si="10"/>
        <v>15</v>
      </c>
      <c r="G123" s="34">
        <f>G124</f>
        <v>15000</v>
      </c>
      <c r="H123" s="34">
        <f t="shared" si="11"/>
        <v>15</v>
      </c>
      <c r="I123" s="32">
        <f>I124</f>
        <v>15000</v>
      </c>
      <c r="J123" s="27"/>
    </row>
    <row r="124" spans="1:10" ht="62.4" outlineLevel="3" x14ac:dyDescent="0.3">
      <c r="A124" s="30" t="s">
        <v>194</v>
      </c>
      <c r="B124" s="31" t="s">
        <v>5</v>
      </c>
      <c r="C124" s="31" t="s">
        <v>136</v>
      </c>
      <c r="D124" s="31" t="s">
        <v>137</v>
      </c>
      <c r="E124" s="31" t="s">
        <v>8</v>
      </c>
      <c r="F124" s="34">
        <f t="shared" si="10"/>
        <v>15</v>
      </c>
      <c r="G124" s="34">
        <f>G125</f>
        <v>15000</v>
      </c>
      <c r="H124" s="34">
        <f t="shared" si="11"/>
        <v>15</v>
      </c>
      <c r="I124" s="32">
        <f>I125</f>
        <v>15000</v>
      </c>
      <c r="J124" s="27"/>
    </row>
    <row r="125" spans="1:10" ht="31.2" outlineLevel="4" x14ac:dyDescent="0.3">
      <c r="A125" s="30" t="s">
        <v>138</v>
      </c>
      <c r="B125" s="31" t="s">
        <v>5</v>
      </c>
      <c r="C125" s="31" t="s">
        <v>136</v>
      </c>
      <c r="D125" s="31" t="s">
        <v>139</v>
      </c>
      <c r="E125" s="31" t="s">
        <v>8</v>
      </c>
      <c r="F125" s="34">
        <f t="shared" si="10"/>
        <v>15</v>
      </c>
      <c r="G125" s="34">
        <f>G126</f>
        <v>15000</v>
      </c>
      <c r="H125" s="34">
        <f t="shared" si="11"/>
        <v>15</v>
      </c>
      <c r="I125" s="32">
        <f>I126</f>
        <v>15000</v>
      </c>
      <c r="J125" s="27"/>
    </row>
    <row r="126" spans="1:10" ht="31.2" outlineLevel="5" x14ac:dyDescent="0.3">
      <c r="A126" s="39" t="s">
        <v>131</v>
      </c>
      <c r="B126" s="40" t="s">
        <v>5</v>
      </c>
      <c r="C126" s="40" t="s">
        <v>136</v>
      </c>
      <c r="D126" s="40" t="s">
        <v>139</v>
      </c>
      <c r="E126" s="40">
        <v>200</v>
      </c>
      <c r="F126" s="34">
        <f t="shared" si="10"/>
        <v>15</v>
      </c>
      <c r="G126" s="34">
        <v>15000</v>
      </c>
      <c r="H126" s="34">
        <f t="shared" si="11"/>
        <v>15</v>
      </c>
      <c r="I126" s="32">
        <f>G126</f>
        <v>15000</v>
      </c>
      <c r="J126" s="27"/>
    </row>
    <row r="127" spans="1:10" ht="21" customHeight="1" x14ac:dyDescent="0.3">
      <c r="A127" s="110" t="s">
        <v>140</v>
      </c>
      <c r="B127" s="111"/>
      <c r="C127" s="111"/>
      <c r="D127" s="111"/>
      <c r="E127" s="111"/>
      <c r="F127" s="38">
        <f t="shared" si="10"/>
        <v>9393.6</v>
      </c>
      <c r="G127" s="78">
        <f>G10</f>
        <v>9393600</v>
      </c>
      <c r="H127" s="37">
        <f>H10</f>
        <v>9600.7000000000007</v>
      </c>
      <c r="I127" s="33">
        <f>I10</f>
        <v>9600700</v>
      </c>
      <c r="J127" s="27"/>
    </row>
    <row r="128" spans="1:10" ht="12.75" customHeight="1" x14ac:dyDescent="0.3">
      <c r="A128" s="27"/>
      <c r="B128" s="27"/>
      <c r="C128" s="27"/>
      <c r="D128" s="27"/>
      <c r="E128" s="27"/>
      <c r="F128" s="27"/>
      <c r="G128" s="27"/>
      <c r="H128" s="27"/>
      <c r="I128" s="27"/>
      <c r="J128" s="27"/>
    </row>
    <row r="129" spans="1:10" ht="25.65" customHeight="1" x14ac:dyDescent="0.3">
      <c r="A129" s="112"/>
      <c r="B129" s="113"/>
      <c r="C129" s="113"/>
      <c r="D129" s="113"/>
      <c r="E129" s="113"/>
      <c r="F129" s="113"/>
      <c r="G129" s="113"/>
      <c r="H129" s="113"/>
      <c r="I129" s="113"/>
      <c r="J129" s="27"/>
    </row>
  </sheetData>
  <mergeCells count="9">
    <mergeCell ref="A7:H7"/>
    <mergeCell ref="A8:I8"/>
    <mergeCell ref="A127:E127"/>
    <mergeCell ref="A129:I129"/>
    <mergeCell ref="E1:G1"/>
    <mergeCell ref="E2:G2"/>
    <mergeCell ref="E3:G3"/>
    <mergeCell ref="E4:G4"/>
    <mergeCell ref="A6:H6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Приложение6</vt:lpstr>
      <vt:lpstr>Приложение11</vt:lpstr>
      <vt:lpstr>Приложение11!Заголовки_для_печати</vt:lpstr>
      <vt:lpstr>Приложение6!Заголовки_для_печати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2022-12-19T12:45:13Z</cp:lastPrinted>
  <dcterms:created xsi:type="dcterms:W3CDTF">2020-02-04T06:06:40Z</dcterms:created>
  <dcterms:modified xsi:type="dcterms:W3CDTF">2022-12-19T12:46:35Z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