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Исполнение бюдж. за 4 кв\"/>
    </mc:Choice>
  </mc:AlternateContent>
  <bookViews>
    <workbookView xWindow="-120" yWindow="-120" windowWidth="19440" windowHeight="13176"/>
  </bookViews>
  <sheets>
    <sheet name="Приложение 7" sheetId="2" r:id="rId1"/>
  </sheets>
  <externalReferences>
    <externalReference r:id="rId2"/>
  </externalReferences>
  <definedNames>
    <definedName name="_xlnm.Print_Titles" localSheetId="0">'Приложение 7'!$10:$10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2" l="1"/>
  <c r="D13" i="2"/>
  <c r="F13" i="2"/>
  <c r="D35" i="2"/>
  <c r="D36" i="2"/>
  <c r="F38" i="2"/>
  <c r="D38" i="2"/>
  <c r="D39" i="2"/>
  <c r="F39" i="2"/>
  <c r="F42" i="2"/>
  <c r="F44" i="2"/>
  <c r="D44" i="2"/>
  <c r="F46" i="2"/>
  <c r="D46" i="2"/>
  <c r="F50" i="2"/>
  <c r="D50" i="2"/>
  <c r="F70" i="2"/>
  <c r="F86" i="2"/>
  <c r="F83" i="2"/>
  <c r="F74" i="2"/>
  <c r="F75" i="2"/>
  <c r="D74" i="2"/>
  <c r="D75" i="2"/>
  <c r="D87" i="2" l="1"/>
  <c r="F76" i="2"/>
  <c r="D76" i="2"/>
  <c r="H76" i="2" s="1"/>
  <c r="F71" i="2"/>
  <c r="D71" i="2"/>
  <c r="F69" i="2"/>
  <c r="F68" i="2" s="1"/>
  <c r="D69" i="2"/>
  <c r="H69" i="2" s="1"/>
  <c r="F67" i="2"/>
  <c r="D67" i="2"/>
  <c r="H67" i="2" s="1"/>
  <c r="F65" i="2"/>
  <c r="D65" i="2"/>
  <c r="F62" i="2"/>
  <c r="D62" i="2"/>
  <c r="F59" i="2"/>
  <c r="D59" i="2"/>
  <c r="H59" i="2" s="1"/>
  <c r="F55" i="2"/>
  <c r="D55" i="2"/>
  <c r="F51" i="2"/>
  <c r="D51" i="2"/>
  <c r="H51" i="2" s="1"/>
  <c r="F49" i="2"/>
  <c r="D49" i="2"/>
  <c r="F47" i="2"/>
  <c r="D47" i="2"/>
  <c r="F45" i="2"/>
  <c r="D45" i="2"/>
  <c r="F43" i="2"/>
  <c r="E43" i="2"/>
  <c r="F36" i="2"/>
  <c r="F35" i="2" s="1"/>
  <c r="F37" i="2"/>
  <c r="D37" i="2"/>
  <c r="F30" i="2"/>
  <c r="D30" i="2"/>
  <c r="F27" i="2"/>
  <c r="F26" i="2" s="1"/>
  <c r="D27" i="2"/>
  <c r="D25" i="2"/>
  <c r="D23" i="2"/>
  <c r="F21" i="2"/>
  <c r="F19" i="2" s="1"/>
  <c r="D21" i="2"/>
  <c r="F20" i="2"/>
  <c r="D20" i="2"/>
  <c r="F18" i="2"/>
  <c r="D18" i="2"/>
  <c r="F17" i="2"/>
  <c r="G15" i="2"/>
  <c r="D17" i="2"/>
  <c r="H17" i="2" s="1"/>
  <c r="F14" i="2"/>
  <c r="D14" i="2"/>
  <c r="F57" i="2"/>
  <c r="F56" i="2" s="1"/>
  <c r="D57" i="2"/>
  <c r="D56" i="2" s="1"/>
  <c r="G44" i="2"/>
  <c r="H13" i="2"/>
  <c r="H16" i="2"/>
  <c r="F23" i="2"/>
  <c r="F25" i="2"/>
  <c r="F29" i="2"/>
  <c r="H29" i="2" s="1"/>
  <c r="F31" i="2"/>
  <c r="F32" i="2"/>
  <c r="F34" i="2"/>
  <c r="H46" i="2"/>
  <c r="H47" i="2"/>
  <c r="H64" i="2"/>
  <c r="F73" i="2"/>
  <c r="H73" i="2" s="1"/>
  <c r="F77" i="2"/>
  <c r="F78" i="2"/>
  <c r="F79" i="2"/>
  <c r="F80" i="2"/>
  <c r="F81" i="2"/>
  <c r="F82" i="2"/>
  <c r="F84" i="2"/>
  <c r="F85" i="2"/>
  <c r="H65" i="2"/>
  <c r="G13" i="2"/>
  <c r="G19" i="2"/>
  <c r="G22" i="2"/>
  <c r="F22" i="2" s="1"/>
  <c r="G24" i="2"/>
  <c r="F24" i="2" s="1"/>
  <c r="G26" i="2"/>
  <c r="G28" i="2"/>
  <c r="F28" i="2" s="1"/>
  <c r="H28" i="2" s="1"/>
  <c r="G33" i="2"/>
  <c r="F33" i="2" s="1"/>
  <c r="G36" i="2"/>
  <c r="G35" i="2" s="1"/>
  <c r="G38" i="2"/>
  <c r="G39" i="2"/>
  <c r="G42" i="2"/>
  <c r="G46" i="2"/>
  <c r="G48" i="2"/>
  <c r="F48" i="2" s="1"/>
  <c r="G50" i="2"/>
  <c r="G52" i="2"/>
  <c r="G54" i="2"/>
  <c r="F54" i="2" s="1"/>
  <c r="G56" i="2"/>
  <c r="G57" i="2"/>
  <c r="G61" i="2"/>
  <c r="G60" i="2" s="1"/>
  <c r="F60" i="2" s="1"/>
  <c r="G64" i="2"/>
  <c r="G66" i="2"/>
  <c r="F66" i="2" s="1"/>
  <c r="G68" i="2"/>
  <c r="G70" i="2"/>
  <c r="G72" i="2"/>
  <c r="F72" i="2" s="1"/>
  <c r="H72" i="2" s="1"/>
  <c r="G75" i="2"/>
  <c r="G74" i="2" s="1"/>
  <c r="H74" i="2" s="1"/>
  <c r="G86" i="2"/>
  <c r="G83" i="2" s="1"/>
  <c r="D53" i="2"/>
  <c r="E16" i="2"/>
  <c r="E65" i="2"/>
  <c r="H14" i="2" l="1"/>
  <c r="H71" i="2"/>
  <c r="H21" i="2"/>
  <c r="H20" i="2"/>
  <c r="D19" i="2"/>
  <c r="F15" i="2"/>
  <c r="E15" i="2"/>
  <c r="H25" i="2"/>
  <c r="F63" i="2"/>
  <c r="F41" i="2"/>
  <c r="F61" i="2"/>
  <c r="H55" i="2"/>
  <c r="H75" i="2"/>
  <c r="H49" i="2"/>
  <c r="H44" i="2"/>
  <c r="H62" i="2"/>
  <c r="H53" i="2"/>
  <c r="H40" i="2"/>
  <c r="G41" i="2"/>
  <c r="G63" i="2"/>
  <c r="G12" i="2"/>
  <c r="E13" i="2"/>
  <c r="E19" i="2"/>
  <c r="E22" i="2"/>
  <c r="D22" i="2" s="1"/>
  <c r="H22" i="2" s="1"/>
  <c r="E24" i="2"/>
  <c r="D24" i="2" s="1"/>
  <c r="H24" i="2" s="1"/>
  <c r="E26" i="2"/>
  <c r="E28" i="2"/>
  <c r="E30" i="2"/>
  <c r="H30" i="2" s="1"/>
  <c r="E33" i="2"/>
  <c r="E36" i="2"/>
  <c r="H36" i="2" s="1"/>
  <c r="E39" i="2"/>
  <c r="H39" i="2" s="1"/>
  <c r="E42" i="2"/>
  <c r="D42" i="2" s="1"/>
  <c r="E46" i="2"/>
  <c r="E48" i="2"/>
  <c r="E50" i="2"/>
  <c r="E52" i="2"/>
  <c r="D52" i="2" s="1"/>
  <c r="H52" i="2" s="1"/>
  <c r="E54" i="2"/>
  <c r="D54" i="2" s="1"/>
  <c r="H54" i="2" s="1"/>
  <c r="E57" i="2"/>
  <c r="H57" i="2" s="1"/>
  <c r="E61" i="2"/>
  <c r="D61" i="2" s="1"/>
  <c r="E64" i="2"/>
  <c r="E66" i="2"/>
  <c r="D66" i="2" s="1"/>
  <c r="E68" i="2"/>
  <c r="D68" i="2" s="1"/>
  <c r="H68" i="2" s="1"/>
  <c r="E70" i="2"/>
  <c r="D70" i="2" s="1"/>
  <c r="H70" i="2" s="1"/>
  <c r="E72" i="2"/>
  <c r="E74" i="2"/>
  <c r="E75" i="2"/>
  <c r="E86" i="2"/>
  <c r="D86" i="2" s="1"/>
  <c r="D48" i="2"/>
  <c r="H48" i="2" s="1"/>
  <c r="H23" i="2"/>
  <c r="D31" i="2"/>
  <c r="H31" i="2" s="1"/>
  <c r="D32" i="2"/>
  <c r="H32" i="2" s="1"/>
  <c r="D33" i="2"/>
  <c r="D34" i="2"/>
  <c r="H34" i="2" s="1"/>
  <c r="H37" i="2"/>
  <c r="D43" i="2"/>
  <c r="H43" i="2" s="1"/>
  <c r="H45" i="2"/>
  <c r="H58" i="2"/>
  <c r="D77" i="2"/>
  <c r="H77" i="2" s="1"/>
  <c r="D78" i="2"/>
  <c r="H78" i="2" s="1"/>
  <c r="D79" i="2"/>
  <c r="H79" i="2" s="1"/>
  <c r="D80" i="2"/>
  <c r="H80" i="2" s="1"/>
  <c r="D81" i="2"/>
  <c r="H81" i="2" s="1"/>
  <c r="D82" i="2"/>
  <c r="H82" i="2" s="1"/>
  <c r="D84" i="2"/>
  <c r="H84" i="2" s="1"/>
  <c r="D85" i="2"/>
  <c r="H85" i="2" s="1"/>
  <c r="H87" i="2"/>
  <c r="E38" i="2" l="1"/>
  <c r="H38" i="2" s="1"/>
  <c r="D41" i="2"/>
  <c r="H19" i="2"/>
  <c r="E35" i="2"/>
  <c r="H35" i="2" s="1"/>
  <c r="H42" i="2"/>
  <c r="D26" i="2"/>
  <c r="H26" i="2" s="1"/>
  <c r="H27" i="2"/>
  <c r="E63" i="2"/>
  <c r="D63" i="2"/>
  <c r="H63" i="2" s="1"/>
  <c r="H66" i="2"/>
  <c r="D15" i="2"/>
  <c r="H15" i="2" s="1"/>
  <c r="H18" i="2"/>
  <c r="H86" i="2"/>
  <c r="H61" i="2"/>
  <c r="E60" i="2"/>
  <c r="D60" i="2" s="1"/>
  <c r="H60" i="2" s="1"/>
  <c r="H33" i="2"/>
  <c r="G88" i="2"/>
  <c r="H50" i="2"/>
  <c r="E56" i="2"/>
  <c r="H56" i="2" s="1"/>
  <c r="E83" i="2"/>
  <c r="D83" i="2" s="1"/>
  <c r="H83" i="2" s="1"/>
  <c r="E41" i="2"/>
  <c r="E12" i="2"/>
  <c r="H41" i="2" l="1"/>
  <c r="D12" i="2"/>
  <c r="H12" i="2" s="1"/>
  <c r="H88" i="2"/>
  <c r="E88" i="2"/>
</calcChain>
</file>

<file path=xl/sharedStrings.xml><?xml version="1.0" encoding="utf-8"?>
<sst xmlns="http://schemas.openxmlformats.org/spreadsheetml/2006/main" count="242" uniqueCount="101">
  <si>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</si>
  <si>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</si>
  <si>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</si>
  <si>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</si>
  <si>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</si>
  <si>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</si>
  <si>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</si>
  <si>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</si>
  <si>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</si>
  <si>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</si>
  <si>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</si>
  <si>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</si>
  <si>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</si>
  <si>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</si>
  <si>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</si>
  <si>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</si>
  <si>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</si>
  <si>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</si>
  <si>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</si>
  <si>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</si>
  <si>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</si>
  <si>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</si>
  <si>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</si>
  <si>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</si>
  <si>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</si>
  <si>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</si>
  <si>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</si>
  <si>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</si>
  <si>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</si>
  <si>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</si>
  <si>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</si>
  <si>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</si>
  <si>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</si>
  <si>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</si>
  <si>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</si>
  <si>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</si>
  <si>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</si>
  <si>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</si>
  <si>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</si>
  <si>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</si>
  <si>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</si>
  <si>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</si>
  <si>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</si>
  <si>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</si>
  <si>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</si>
  <si>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</si>
  <si>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</si>
  <si>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</si>
  <si>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</si>
  <si>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</si>
  <si>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</si>
  <si>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</si>
  <si>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</si>
  <si>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</si>
  <si>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</si>
  <si>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</si>
  <si>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</si>
  <si>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</si>
  <si>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</si>
  <si>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</si>
  <si>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</si>
  <si>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</si>
  <si>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2019-2021 годы"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</si>
  <si>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</si>
  <si>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</si>
  <si>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</si>
  <si>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1100015170</t>
  </si>
  <si>
    <t xml:space="preserve">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</si>
  <si>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</si>
  <si>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Расходы на благоустройство дворовой территории по ул Курортная пгт. Нижнеивкино</t>
  </si>
  <si>
    <t>11000S5170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</si>
  <si>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</si>
  <si>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</si>
  <si>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</si>
  <si>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</si>
  <si>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</si>
  <si>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</si>
  <si>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</si>
  <si>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</si>
  <si>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</si>
  <si>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</si>
  <si>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</si>
  <si>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</si>
  <si>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</si>
  <si>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</si>
  <si>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</si>
  <si>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</si>
  <si>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</si>
  <si>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>Сумма всего (тыс.руб.)       на 2020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</si>
  <si>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2020-2022 годы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</si>
  <si>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</si>
  <si>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>11000S5550</t>
  </si>
  <si>
    <t>Приложение № 7</t>
  </si>
  <si>
    <t xml:space="preserve">к постановлению администрации </t>
  </si>
  <si>
    <t>Нижнеивкинского городского</t>
  </si>
  <si>
    <t xml:space="preserve">Поселения </t>
  </si>
  <si>
    <t xml:space="preserve">Перечень  </t>
  </si>
  <si>
    <t>Исполнено</t>
  </si>
  <si>
    <t>% Исполнения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</si>
  <si>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4 квартал 2020 г.</t>
  </si>
  <si>
    <t>№ 263 от 30.12.2020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</si>
</sst>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9" fontId="8" fillId="0" borderId="2" xfId="7" applyNumberFormat="1" applyFont="1" applyFill="1" applyProtection="1">
      <alignment horizontal="center" vertical="top" shrinkToFi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1" xfId="4" applyFont="1" applyFill="1">
      <alignment horizontal="right"/>
    </xf>
    <xf numFmtId="11" fontId="6" fillId="0" borderId="1" xfId="0" applyNumberFormat="1" applyFont="1" applyBorder="1" applyAlignment="1">
      <alignment wrapText="1"/>
    </xf>
    <xf numFmtId="49" fontId="11" fillId="0" borderId="1" xfId="0" applyNumberFormat="1" applyFont="1" applyBorder="1"/>
    <xf numFmtId="165" fontId="1" fillId="0" borderId="1" xfId="25" applyNumberFormat="1" applyFont="1" applyBorder="1"/>
    <xf numFmtId="49" fontId="0" fillId="0" borderId="1" xfId="0" applyNumberFormat="1" applyBorder="1"/>
    <xf numFmtId="165" fontId="1" fillId="6" borderId="1" xfId="25" applyNumberFormat="1" applyFont="1" applyFill="1" applyBorder="1"/>
    <xf numFmtId="49" fontId="13" fillId="6" borderId="1" xfId="26" applyNumberFormat="1" applyFont="1" applyFill="1" applyAlignment="1">
      <alignment horizontal="center"/>
    </xf>
    <xf numFmtId="49" fontId="10" fillId="6" borderId="1" xfId="26" applyNumberFormat="1" applyFont="1" applyFill="1" applyAlignment="1">
      <alignment horizontal="center" vertical="top" wrapText="1"/>
    </xf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5" borderId="11" xfId="27" applyNumberFormat="1" applyFont="1" applyFill="1" applyBorder="1" applyAlignment="1">
      <alignment horizontal="center" vertical="top" wrapText="1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166" fontId="8" fillId="5" borderId="13" xfId="8" applyNumberFormat="1" applyFont="1" applyFill="1" applyBorder="1" applyProtection="1">
      <alignment horizontal="right" vertical="top" shrinkToFit="1"/>
    </xf>
    <xf numFmtId="166" fontId="8" fillId="5" borderId="2" xfId="8" applyNumberFormat="1" applyFont="1" applyFill="1" applyProtection="1">
      <alignment horizontal="right" vertical="top" shrinkToFit="1"/>
    </xf>
    <xf numFmtId="166" fontId="8" fillId="5" borderId="10" xfId="8" applyNumberFormat="1" applyFont="1" applyFill="1" applyBorder="1" applyProtection="1">
      <alignment horizontal="right" vertical="top" shrinkToFit="1"/>
    </xf>
    <xf numFmtId="166" fontId="8" fillId="5" borderId="5" xfId="11" applyNumberFormat="1" applyFont="1" applyFill="1" applyBorder="1" applyProtection="1">
      <alignment horizontal="right" vertical="top" shrinkToFi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8" xfId="27" applyFont="1" applyBorder="1" applyAlignment="1">
      <alignment horizontal="center" vertical="center" wrapText="1"/>
    </xf>
    <xf numFmtId="0" fontId="8" fillId="0" borderId="14" xfId="27" applyFont="1" applyBorder="1" applyAlignment="1">
      <alignment horizontal="center" vertical="center" wrapTex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5;&#1088;&#1080;&#1083;&#1086;&#1078;&#1077;&#1085;&#1080;&#1077;%203,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  <sheetName val="3"/>
    </sheetNames>
    <sheetDataSet>
      <sheetData sheetId="0">
        <row r="16">
          <cell r="F16">
            <v>732.71206000000006</v>
          </cell>
          <cell r="H16">
            <v>732.71266000000003</v>
          </cell>
        </row>
        <row r="21">
          <cell r="F21">
            <v>448.41741999999999</v>
          </cell>
          <cell r="H21">
            <v>376.74106999999998</v>
          </cell>
        </row>
        <row r="22">
          <cell r="F22">
            <v>81.242000000000004</v>
          </cell>
          <cell r="H22">
            <v>81.242000000000004</v>
          </cell>
        </row>
        <row r="24">
          <cell r="F24">
            <v>10</v>
          </cell>
        </row>
        <row r="30">
          <cell r="F30">
            <v>1051.3346200000001</v>
          </cell>
          <cell r="H30">
            <v>1051.3346200000001</v>
          </cell>
        </row>
        <row r="31">
          <cell r="F31">
            <v>738.26954000000001</v>
          </cell>
          <cell r="H31">
            <v>518.68459000000007</v>
          </cell>
        </row>
        <row r="33">
          <cell r="F33">
            <v>8.8800000000000008</v>
          </cell>
        </row>
        <row r="38">
          <cell r="F38">
            <v>204.41667000000001</v>
          </cell>
          <cell r="H38">
            <v>204.41667000000001</v>
          </cell>
        </row>
        <row r="42">
          <cell r="F42">
            <v>254.7</v>
          </cell>
          <cell r="H42">
            <v>254.7</v>
          </cell>
        </row>
        <row r="54">
          <cell r="F54">
            <v>1770.6</v>
          </cell>
          <cell r="H54">
            <v>1770.6</v>
          </cell>
        </row>
        <row r="64">
          <cell r="F64">
            <v>1236.8780800000002</v>
          </cell>
          <cell r="H64">
            <v>1096.62409</v>
          </cell>
        </row>
        <row r="66">
          <cell r="F66">
            <v>1553.6110000000001</v>
          </cell>
          <cell r="H66">
            <v>1553.61043</v>
          </cell>
        </row>
        <row r="67">
          <cell r="F67">
            <v>8924</v>
          </cell>
        </row>
        <row r="68">
          <cell r="H68">
            <v>8924</v>
          </cell>
        </row>
        <row r="70">
          <cell r="F70">
            <v>90.974999999999994</v>
          </cell>
          <cell r="H70">
            <v>90.974999999999994</v>
          </cell>
        </row>
        <row r="77">
          <cell r="G77">
            <v>206065.53</v>
          </cell>
          <cell r="H77">
            <v>165.07998999999998</v>
          </cell>
        </row>
        <row r="81">
          <cell r="F81">
            <v>273.82551000000001</v>
          </cell>
          <cell r="H81">
            <v>228.553</v>
          </cell>
        </row>
        <row r="85">
          <cell r="F85">
            <v>569.87196999999992</v>
          </cell>
          <cell r="H85">
            <v>556.15913999999998</v>
          </cell>
        </row>
        <row r="87">
          <cell r="F87">
            <v>19.065000000000001</v>
          </cell>
          <cell r="H87">
            <v>19.065000000000001</v>
          </cell>
        </row>
        <row r="89">
          <cell r="F89">
            <v>325.82929999999999</v>
          </cell>
          <cell r="H89">
            <v>302.64127000000002</v>
          </cell>
        </row>
        <row r="93">
          <cell r="F93">
            <v>485.90899999999999</v>
          </cell>
          <cell r="H93">
            <v>485.90899999999999</v>
          </cell>
        </row>
        <row r="103">
          <cell r="F103">
            <v>249.6</v>
          </cell>
        </row>
        <row r="114">
          <cell r="F114">
            <v>637.01197999999999</v>
          </cell>
          <cell r="H114">
            <v>555.07027000000005</v>
          </cell>
        </row>
        <row r="119">
          <cell r="F119">
            <v>41.912999999999997</v>
          </cell>
          <cell r="H119">
            <v>41.912999999999997</v>
          </cell>
        </row>
        <row r="124">
          <cell r="F124">
            <v>3.8</v>
          </cell>
          <cell r="H124">
            <v>3.8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tabSelected="1" zoomScaleSheetLayoutView="100" workbookViewId="0">
      <selection activeCell="A88" sqref="A88:C88"/>
    </sheetView>
  </sheetViews>
  <sheetFormatPr defaultColWidth="9.109375" defaultRowHeight="15.6" outlineLevelRow="2" x14ac:dyDescent="0.3"/>
  <cols>
    <col min="1" max="1" width="65.5546875" style="8" customWidth="1"/>
    <col min="2" max="2" width="10.6640625" style="5" customWidth="1"/>
    <col min="3" max="3" width="7.6640625" style="5" customWidth="1"/>
    <col min="4" max="4" width="16" style="5" customWidth="1"/>
    <col min="5" max="5" width="13.5546875" style="5" hidden="1" customWidth="1"/>
    <col min="6" max="6" width="13.5546875" style="38" customWidth="1"/>
    <col min="7" max="7" width="13.5546875" style="5" hidden="1" customWidth="1"/>
    <col min="8" max="8" width="13.5546875" style="38" customWidth="1"/>
    <col min="9" max="9" width="9.109375" style="1" customWidth="1"/>
    <col min="10" max="16384" width="9.109375" style="1"/>
  </cols>
  <sheetData>
    <row r="1" spans="1:9" x14ac:dyDescent="0.3">
      <c r="A1" s="28"/>
      <c r="B1" s="29" t="s">
        <v>92</v>
      </c>
      <c r="C1" s="29"/>
      <c r="D1" s="30"/>
      <c r="E1" s="30"/>
      <c r="F1" s="32"/>
      <c r="G1" s="30"/>
      <c r="H1" s="32"/>
      <c r="I1" s="30"/>
    </row>
    <row r="2" spans="1:9" x14ac:dyDescent="0.3">
      <c r="A2" s="28"/>
      <c r="B2" s="29" t="s">
        <v>93</v>
      </c>
      <c r="C2" s="29"/>
      <c r="D2" s="30"/>
      <c r="E2" s="30"/>
      <c r="F2" s="32"/>
      <c r="G2" s="30"/>
      <c r="H2" s="32"/>
      <c r="I2" s="30"/>
    </row>
    <row r="3" spans="1:9" x14ac:dyDescent="0.3">
      <c r="A3" s="28"/>
      <c r="B3" s="29" t="s">
        <v>94</v>
      </c>
      <c r="C3" s="29"/>
      <c r="D3" s="30"/>
      <c r="E3" s="30"/>
      <c r="F3" s="32"/>
      <c r="G3" s="30"/>
      <c r="H3" s="32"/>
      <c r="I3" s="30"/>
    </row>
    <row r="4" spans="1:9" x14ac:dyDescent="0.3">
      <c r="A4" s="28"/>
      <c r="B4" s="29" t="s">
        <v>95</v>
      </c>
      <c r="C4" s="29"/>
      <c r="D4" s="30"/>
      <c r="E4" s="30"/>
      <c r="F4" s="32"/>
      <c r="G4" s="30"/>
      <c r="H4" s="32"/>
      <c r="I4" s="30"/>
    </row>
    <row r="5" spans="1:9" ht="14.4" x14ac:dyDescent="0.3">
      <c r="A5" s="28"/>
      <c r="B5" s="31" t="s">
        <v>100</v>
      </c>
      <c r="C5" s="31"/>
      <c r="D5" s="30"/>
      <c r="E5" s="30"/>
      <c r="F5" s="32"/>
      <c r="G5" s="30"/>
      <c r="H5" s="32"/>
      <c r="I5" s="30"/>
    </row>
    <row r="6" spans="1:9" ht="17.399999999999999" x14ac:dyDescent="0.3">
      <c r="A6" s="50" t="s">
        <v>96</v>
      </c>
      <c r="B6" s="50"/>
      <c r="C6" s="50"/>
      <c r="D6" s="50"/>
      <c r="E6" s="25"/>
      <c r="F6" s="33"/>
      <c r="G6" s="25"/>
      <c r="H6" s="33"/>
      <c r="I6" s="25"/>
    </row>
    <row r="7" spans="1:9" ht="15.75" customHeight="1" x14ac:dyDescent="0.3">
      <c r="A7" s="51" t="s">
        <v>99</v>
      </c>
      <c r="B7" s="51"/>
      <c r="C7" s="51"/>
      <c r="D7" s="51"/>
      <c r="E7" s="26"/>
      <c r="F7" s="34"/>
      <c r="G7" s="26"/>
      <c r="H7" s="34"/>
      <c r="I7" s="26"/>
    </row>
    <row r="8" spans="1:9" ht="27" customHeight="1" x14ac:dyDescent="0.3">
      <c r="A8" s="51"/>
      <c r="B8" s="51"/>
      <c r="C8" s="51"/>
      <c r="D8" s="51"/>
      <c r="E8" s="26"/>
      <c r="F8" s="34"/>
      <c r="G8" s="26"/>
      <c r="H8" s="34"/>
      <c r="I8" s="26"/>
    </row>
    <row r="9" spans="1:9" ht="12" customHeight="1" x14ac:dyDescent="0.3">
      <c r="A9" s="46"/>
      <c r="B9" s="47"/>
      <c r="C9" s="47"/>
      <c r="D9" s="47"/>
      <c r="E9" s="47"/>
      <c r="F9" s="35"/>
      <c r="G9" s="27"/>
      <c r="H9" s="35"/>
      <c r="I9" s="2"/>
    </row>
    <row r="10" spans="1:9" ht="42.75" customHeight="1" x14ac:dyDescent="0.3">
      <c r="A10" s="58" t="s">
        <v>87</v>
      </c>
      <c r="B10" s="60" t="s">
        <v>0</v>
      </c>
      <c r="C10" s="62" t="s">
        <v>1</v>
      </c>
      <c r="D10" s="66" t="s">
        <v>88</v>
      </c>
      <c r="E10" s="64" t="s">
        <v>88</v>
      </c>
      <c r="F10" s="52" t="s">
        <v>97</v>
      </c>
      <c r="G10" s="54"/>
      <c r="H10" s="52" t="s">
        <v>98</v>
      </c>
      <c r="I10" s="2"/>
    </row>
    <row r="11" spans="1:9" ht="15.75" customHeight="1" x14ac:dyDescent="0.3">
      <c r="A11" s="59"/>
      <c r="B11" s="61"/>
      <c r="C11" s="63"/>
      <c r="D11" s="67"/>
      <c r="E11" s="65"/>
      <c r="F11" s="53"/>
      <c r="G11" s="55"/>
      <c r="H11" s="53"/>
      <c r="I11" s="2"/>
    </row>
    <row r="12" spans="1:9" ht="78" x14ac:dyDescent="0.3">
      <c r="A12" s="11" t="s">
        <v>89</v>
      </c>
      <c r="B12" s="13" t="s">
        <v>3</v>
      </c>
      <c r="C12" s="13" t="s">
        <v>2</v>
      </c>
      <c r="D12" s="14">
        <f>D13+D15+D19+D24+D26+D30+D33+D22+D28</f>
        <v>5042.9966399999994</v>
      </c>
      <c r="E12" s="39">
        <f>E13+E15+E19+E22+E24+E26+E28+E30+E33</f>
        <v>4375028.12</v>
      </c>
      <c r="F12" s="40">
        <f>F13+F15+F19+F30+F27</f>
        <v>4126.2279399999998</v>
      </c>
      <c r="G12" s="39">
        <f t="shared" ref="G12" si="0">G13+G15+G19+G22+G24+G26+G28+G30+G33</f>
        <v>1843786.43</v>
      </c>
      <c r="H12" s="41">
        <f>F12/D12*100</f>
        <v>81.820953582868157</v>
      </c>
      <c r="I12" s="2"/>
    </row>
    <row r="13" spans="1:9" outlineLevel="1" x14ac:dyDescent="0.3">
      <c r="A13" s="9" t="s">
        <v>4</v>
      </c>
      <c r="B13" s="10" t="s">
        <v>5</v>
      </c>
      <c r="C13" s="10" t="s">
        <v>2</v>
      </c>
      <c r="D13" s="12">
        <f>D14</f>
        <v>732.71206000000006</v>
      </c>
      <c r="E13" s="42">
        <f>E14</f>
        <v>629214.71999999997</v>
      </c>
      <c r="F13" s="40">
        <f>F14</f>
        <v>732.71266000000003</v>
      </c>
      <c r="G13" s="42">
        <f t="shared" ref="G13" si="1">G14</f>
        <v>301554.86</v>
      </c>
      <c r="H13" s="41">
        <f t="shared" ref="H13:H76" si="2">F13/D13*100</f>
        <v>100.00008188755621</v>
      </c>
      <c r="I13" s="2"/>
    </row>
    <row r="14" spans="1:9" ht="62.4" outlineLevel="2" x14ac:dyDescent="0.3">
      <c r="A14" s="6" t="s">
        <v>6</v>
      </c>
      <c r="B14" s="4" t="s">
        <v>5</v>
      </c>
      <c r="C14" s="4" t="s">
        <v>7</v>
      </c>
      <c r="D14" s="12">
        <f>'[1]4'!$F$16</f>
        <v>732.71206000000006</v>
      </c>
      <c r="E14" s="43">
        <v>629214.71999999997</v>
      </c>
      <c r="F14" s="40">
        <f>'[1]4'!$H$16</f>
        <v>732.71266000000003</v>
      </c>
      <c r="G14" s="43">
        <v>301554.86</v>
      </c>
      <c r="H14" s="41">
        <f t="shared" si="2"/>
        <v>100.00008188755621</v>
      </c>
      <c r="I14" s="2"/>
    </row>
    <row r="15" spans="1:9" outlineLevel="1" x14ac:dyDescent="0.3">
      <c r="A15" s="6" t="s">
        <v>8</v>
      </c>
      <c r="B15" s="4" t="s">
        <v>9</v>
      </c>
      <c r="C15" s="4" t="s">
        <v>2</v>
      </c>
      <c r="D15" s="12">
        <f>D16+D17+D18</f>
        <v>2204.9594200000001</v>
      </c>
      <c r="E15" s="12">
        <f>E16+E17+E18</f>
        <v>2038432.37</v>
      </c>
      <c r="F15" s="40">
        <f>F16+F17+F18</f>
        <v>1526.8830700000001</v>
      </c>
      <c r="G15" s="43">
        <f t="shared" ref="G15" si="3">G16+G17+G18</f>
        <v>850157.2</v>
      </c>
      <c r="H15" s="41">
        <f t="shared" si="2"/>
        <v>69.247672140832421</v>
      </c>
      <c r="I15" s="2"/>
    </row>
    <row r="16" spans="1:9" ht="62.4" outlineLevel="2" x14ac:dyDescent="0.3">
      <c r="A16" s="6" t="s">
        <v>6</v>
      </c>
      <c r="B16" s="4" t="s">
        <v>9</v>
      </c>
      <c r="C16" s="4" t="s">
        <v>7</v>
      </c>
      <c r="D16" s="12">
        <v>1675.3</v>
      </c>
      <c r="E16" s="43">
        <f>1583277.22-10000</f>
        <v>1573277.22</v>
      </c>
      <c r="F16" s="40">
        <v>1068.9000000000001</v>
      </c>
      <c r="G16" s="43">
        <v>679049.62</v>
      </c>
      <c r="H16" s="41">
        <f t="shared" si="2"/>
        <v>63.803497880976543</v>
      </c>
      <c r="I16" s="2"/>
    </row>
    <row r="17" spans="1:9" ht="31.2" outlineLevel="2" x14ac:dyDescent="0.3">
      <c r="A17" s="6" t="s">
        <v>10</v>
      </c>
      <c r="B17" s="4" t="s">
        <v>9</v>
      </c>
      <c r="C17" s="4" t="s">
        <v>11</v>
      </c>
      <c r="D17" s="12">
        <f>'[1]4'!$F$21</f>
        <v>448.41741999999999</v>
      </c>
      <c r="E17" s="43">
        <v>385913.15</v>
      </c>
      <c r="F17" s="40">
        <f>'[1]4'!$H$21</f>
        <v>376.74106999999998</v>
      </c>
      <c r="G17" s="43">
        <v>127497.58</v>
      </c>
      <c r="H17" s="41">
        <f t="shared" si="2"/>
        <v>84.015707953540257</v>
      </c>
      <c r="I17" s="2"/>
    </row>
    <row r="18" spans="1:9" outlineLevel="2" x14ac:dyDescent="0.3">
      <c r="A18" s="6" t="s">
        <v>12</v>
      </c>
      <c r="B18" s="4" t="s">
        <v>9</v>
      </c>
      <c r="C18" s="4" t="s">
        <v>13</v>
      </c>
      <c r="D18" s="12">
        <f>'[1]4'!$F$22</f>
        <v>81.242000000000004</v>
      </c>
      <c r="E18" s="43">
        <v>79242</v>
      </c>
      <c r="F18" s="40">
        <f>'[1]4'!$H$22</f>
        <v>81.242000000000004</v>
      </c>
      <c r="G18" s="43">
        <v>43610</v>
      </c>
      <c r="H18" s="41">
        <f t="shared" si="2"/>
        <v>100</v>
      </c>
      <c r="I18" s="2"/>
    </row>
    <row r="19" spans="1:9" ht="31.2" outlineLevel="1" x14ac:dyDescent="0.3">
      <c r="A19" s="6" t="s">
        <v>14</v>
      </c>
      <c r="B19" s="4" t="s">
        <v>15</v>
      </c>
      <c r="C19" s="4" t="s">
        <v>2</v>
      </c>
      <c r="D19" s="12">
        <f>D20+D21</f>
        <v>1789.6041600000001</v>
      </c>
      <c r="E19" s="43">
        <f>E20+E21</f>
        <v>1409281.03</v>
      </c>
      <c r="F19" s="40">
        <f>F20+F21</f>
        <v>1570.0192100000002</v>
      </c>
      <c r="G19" s="43">
        <f t="shared" ref="G19" si="4">G20+G21</f>
        <v>578699.88</v>
      </c>
      <c r="H19" s="41">
        <f t="shared" si="2"/>
        <v>87.729970967434497</v>
      </c>
      <c r="I19" s="2"/>
    </row>
    <row r="20" spans="1:9" ht="62.4" outlineLevel="2" x14ac:dyDescent="0.3">
      <c r="A20" s="6" t="s">
        <v>6</v>
      </c>
      <c r="B20" s="4" t="s">
        <v>15</v>
      </c>
      <c r="C20" s="4" t="s">
        <v>7</v>
      </c>
      <c r="D20" s="12">
        <f>'[1]4'!$F$30</f>
        <v>1051.3346200000001</v>
      </c>
      <c r="E20" s="43">
        <v>1291983.0900000001</v>
      </c>
      <c r="F20" s="40">
        <f>'[1]4'!$H$30</f>
        <v>1051.3346200000001</v>
      </c>
      <c r="G20" s="43">
        <v>474046.9</v>
      </c>
      <c r="H20" s="41">
        <f t="shared" si="2"/>
        <v>100</v>
      </c>
      <c r="I20" s="2"/>
    </row>
    <row r="21" spans="1:9" ht="31.2" outlineLevel="2" x14ac:dyDescent="0.3">
      <c r="A21" s="6" t="s">
        <v>10</v>
      </c>
      <c r="B21" s="4" t="s">
        <v>15</v>
      </c>
      <c r="C21" s="4" t="s">
        <v>11</v>
      </c>
      <c r="D21" s="12">
        <f>'[1]4'!$F$31</f>
        <v>738.26954000000001</v>
      </c>
      <c r="E21" s="43">
        <v>117297.94</v>
      </c>
      <c r="F21" s="40">
        <f>'[1]4'!$H$31</f>
        <v>518.68459000000007</v>
      </c>
      <c r="G21" s="43">
        <v>104652.98</v>
      </c>
      <c r="H21" s="41">
        <f t="shared" si="2"/>
        <v>70.256804852059872</v>
      </c>
      <c r="I21" s="2"/>
    </row>
    <row r="22" spans="1:9" outlineLevel="1" x14ac:dyDescent="0.3">
      <c r="A22" s="6" t="s">
        <v>16</v>
      </c>
      <c r="B22" s="4" t="s">
        <v>17</v>
      </c>
      <c r="C22" s="4" t="s">
        <v>2</v>
      </c>
      <c r="D22" s="12">
        <f>E22/1000</f>
        <v>9.1080000000000005</v>
      </c>
      <c r="E22" s="43">
        <f>E23</f>
        <v>9108</v>
      </c>
      <c r="F22" s="40">
        <f t="shared" ref="F22:F75" si="5">G22/1000</f>
        <v>0</v>
      </c>
      <c r="G22" s="43">
        <f t="shared" ref="G22" si="6">G23</f>
        <v>0</v>
      </c>
      <c r="H22" s="41">
        <f t="shared" si="2"/>
        <v>0</v>
      </c>
      <c r="I22" s="2"/>
    </row>
    <row r="23" spans="1:9" outlineLevel="2" x14ac:dyDescent="0.3">
      <c r="A23" s="6" t="s">
        <v>12</v>
      </c>
      <c r="B23" s="4" t="s">
        <v>17</v>
      </c>
      <c r="C23" s="4" t="s">
        <v>13</v>
      </c>
      <c r="D23" s="12">
        <f>'[1]4'!$F$33</f>
        <v>8.8800000000000008</v>
      </c>
      <c r="E23" s="43">
        <v>9108</v>
      </c>
      <c r="F23" s="40">
        <f t="shared" si="5"/>
        <v>0</v>
      </c>
      <c r="G23" s="43">
        <v>0</v>
      </c>
      <c r="H23" s="41">
        <f t="shared" si="2"/>
        <v>0</v>
      </c>
      <c r="I23" s="2"/>
    </row>
    <row r="24" spans="1:9" outlineLevel="1" x14ac:dyDescent="0.3">
      <c r="A24" s="6" t="s">
        <v>18</v>
      </c>
      <c r="B24" s="4" t="s">
        <v>19</v>
      </c>
      <c r="C24" s="4" t="s">
        <v>2</v>
      </c>
      <c r="D24" s="12">
        <f>E24/1000</f>
        <v>10</v>
      </c>
      <c r="E24" s="43">
        <f>E25</f>
        <v>10000</v>
      </c>
      <c r="F24" s="40">
        <f t="shared" si="5"/>
        <v>0</v>
      </c>
      <c r="G24" s="43">
        <f t="shared" ref="G24" si="7">G25</f>
        <v>0</v>
      </c>
      <c r="H24" s="41">
        <f t="shared" si="2"/>
        <v>0</v>
      </c>
      <c r="I24" s="2"/>
    </row>
    <row r="25" spans="1:9" outlineLevel="2" x14ac:dyDescent="0.3">
      <c r="A25" s="6" t="s">
        <v>12</v>
      </c>
      <c r="B25" s="4" t="s">
        <v>19</v>
      </c>
      <c r="C25" s="4" t="s">
        <v>13</v>
      </c>
      <c r="D25" s="12">
        <f>'[1]4'!$F$24</f>
        <v>10</v>
      </c>
      <c r="E25" s="43">
        <v>10000</v>
      </c>
      <c r="F25" s="40">
        <f t="shared" si="5"/>
        <v>0</v>
      </c>
      <c r="G25" s="43">
        <v>0</v>
      </c>
      <c r="H25" s="41">
        <f t="shared" si="2"/>
        <v>0</v>
      </c>
      <c r="I25" s="2"/>
    </row>
    <row r="26" spans="1:9" outlineLevel="1" x14ac:dyDescent="0.3">
      <c r="A26" s="6" t="s">
        <v>20</v>
      </c>
      <c r="B26" s="4" t="s">
        <v>21</v>
      </c>
      <c r="C26" s="4" t="s">
        <v>2</v>
      </c>
      <c r="D26" s="12">
        <f>D27</f>
        <v>41.912999999999997</v>
      </c>
      <c r="E26" s="43">
        <f>E27</f>
        <v>39492</v>
      </c>
      <c r="F26" s="40">
        <f>F27</f>
        <v>41.912999999999997</v>
      </c>
      <c r="G26" s="43">
        <f t="shared" ref="G26" si="8">G27</f>
        <v>17583</v>
      </c>
      <c r="H26" s="41">
        <f t="shared" si="2"/>
        <v>100</v>
      </c>
      <c r="I26" s="2"/>
    </row>
    <row r="27" spans="1:9" outlineLevel="2" x14ac:dyDescent="0.3">
      <c r="A27" s="6" t="s">
        <v>22</v>
      </c>
      <c r="B27" s="4" t="s">
        <v>21</v>
      </c>
      <c r="C27" s="4" t="s">
        <v>23</v>
      </c>
      <c r="D27" s="12">
        <f>'[1]4'!$F$119</f>
        <v>41.912999999999997</v>
      </c>
      <c r="E27" s="43">
        <v>39492</v>
      </c>
      <c r="F27" s="40">
        <f>'[1]4'!$H$119</f>
        <v>41.912999999999997</v>
      </c>
      <c r="G27" s="43">
        <v>17583</v>
      </c>
      <c r="H27" s="41">
        <f t="shared" si="2"/>
        <v>100</v>
      </c>
      <c r="I27" s="2"/>
    </row>
    <row r="28" spans="1:9" ht="31.2" hidden="1" outlineLevel="1" x14ac:dyDescent="0.3">
      <c r="A28" s="6" t="s">
        <v>24</v>
      </c>
      <c r="B28" s="4" t="s">
        <v>25</v>
      </c>
      <c r="C28" s="4" t="s">
        <v>2</v>
      </c>
      <c r="D28" s="12"/>
      <c r="E28" s="43">
        <f>E29</f>
        <v>4500</v>
      </c>
      <c r="F28" s="40">
        <f t="shared" si="5"/>
        <v>0</v>
      </c>
      <c r="G28" s="43">
        <f t="shared" ref="G28" si="9">G29</f>
        <v>0</v>
      </c>
      <c r="H28" s="41" t="e">
        <f t="shared" si="2"/>
        <v>#DIV/0!</v>
      </c>
      <c r="I28" s="2"/>
    </row>
    <row r="29" spans="1:9" ht="31.2" hidden="1" outlineLevel="2" x14ac:dyDescent="0.3">
      <c r="A29" s="6" t="s">
        <v>10</v>
      </c>
      <c r="B29" s="4" t="s">
        <v>25</v>
      </c>
      <c r="C29" s="4" t="s">
        <v>11</v>
      </c>
      <c r="D29" s="12"/>
      <c r="E29" s="43">
        <v>4500</v>
      </c>
      <c r="F29" s="40">
        <f t="shared" si="5"/>
        <v>0</v>
      </c>
      <c r="G29" s="43">
        <v>0</v>
      </c>
      <c r="H29" s="41" t="e">
        <f t="shared" si="2"/>
        <v>#DIV/0!</v>
      </c>
      <c r="I29" s="2"/>
    </row>
    <row r="30" spans="1:9" ht="31.2" outlineLevel="1" collapsed="1" x14ac:dyDescent="0.3">
      <c r="A30" s="6" t="s">
        <v>26</v>
      </c>
      <c r="B30" s="4" t="s">
        <v>27</v>
      </c>
      <c r="C30" s="4" t="s">
        <v>2</v>
      </c>
      <c r="D30" s="12">
        <f>'[1]4'!$F$42</f>
        <v>254.7</v>
      </c>
      <c r="E30" s="43">
        <f>E31+E32</f>
        <v>235000</v>
      </c>
      <c r="F30" s="40">
        <f>'[1]4'!$H$42</f>
        <v>254.7</v>
      </c>
      <c r="G30" s="43">
        <v>95791.49</v>
      </c>
      <c r="H30" s="41">
        <f t="shared" si="2"/>
        <v>100</v>
      </c>
      <c r="I30" s="2"/>
    </row>
    <row r="31" spans="1:9" ht="62.4" hidden="1" outlineLevel="2" x14ac:dyDescent="0.3">
      <c r="A31" s="6" t="s">
        <v>6</v>
      </c>
      <c r="B31" s="4" t="s">
        <v>27</v>
      </c>
      <c r="C31" s="4" t="s">
        <v>7</v>
      </c>
      <c r="D31" s="12">
        <f t="shared" ref="D31:D44" si="10">E31/1000</f>
        <v>231</v>
      </c>
      <c r="E31" s="43">
        <v>231000</v>
      </c>
      <c r="F31" s="40">
        <f t="shared" si="5"/>
        <v>0</v>
      </c>
      <c r="G31" s="43">
        <v>0</v>
      </c>
      <c r="H31" s="41">
        <f t="shared" si="2"/>
        <v>0</v>
      </c>
      <c r="I31" s="2"/>
    </row>
    <row r="32" spans="1:9" ht="31.2" hidden="1" outlineLevel="2" x14ac:dyDescent="0.3">
      <c r="A32" s="6" t="s">
        <v>10</v>
      </c>
      <c r="B32" s="4" t="s">
        <v>27</v>
      </c>
      <c r="C32" s="4" t="s">
        <v>11</v>
      </c>
      <c r="D32" s="12">
        <f t="shared" si="10"/>
        <v>4</v>
      </c>
      <c r="E32" s="43">
        <v>4000</v>
      </c>
      <c r="F32" s="40">
        <f t="shared" si="5"/>
        <v>0</v>
      </c>
      <c r="G32" s="43">
        <v>0</v>
      </c>
      <c r="H32" s="41">
        <f t="shared" si="2"/>
        <v>0</v>
      </c>
      <c r="I32" s="2"/>
    </row>
    <row r="33" spans="1:9" hidden="1" outlineLevel="1" x14ac:dyDescent="0.3">
      <c r="A33" s="6" t="s">
        <v>28</v>
      </c>
      <c r="B33" s="4" t="s">
        <v>29</v>
      </c>
      <c r="C33" s="4" t="s">
        <v>2</v>
      </c>
      <c r="D33" s="12">
        <f t="shared" si="10"/>
        <v>0</v>
      </c>
      <c r="E33" s="43">
        <f>E34</f>
        <v>0</v>
      </c>
      <c r="F33" s="40">
        <f t="shared" si="5"/>
        <v>0</v>
      </c>
      <c r="G33" s="43">
        <f t="shared" ref="G33" si="11">G34</f>
        <v>0</v>
      </c>
      <c r="H33" s="41" t="e">
        <f t="shared" si="2"/>
        <v>#DIV/0!</v>
      </c>
      <c r="I33" s="2"/>
    </row>
    <row r="34" spans="1:9" hidden="1" outlineLevel="2" x14ac:dyDescent="0.3">
      <c r="A34" s="6" t="s">
        <v>12</v>
      </c>
      <c r="B34" s="4" t="s">
        <v>29</v>
      </c>
      <c r="C34" s="4" t="s">
        <v>13</v>
      </c>
      <c r="D34" s="12">
        <f t="shared" si="10"/>
        <v>0</v>
      </c>
      <c r="E34" s="43">
        <v>0</v>
      </c>
      <c r="F34" s="40">
        <f t="shared" si="5"/>
        <v>0</v>
      </c>
      <c r="G34" s="43">
        <v>0</v>
      </c>
      <c r="H34" s="41" t="e">
        <f t="shared" si="2"/>
        <v>#DIV/0!</v>
      </c>
      <c r="I34" s="2"/>
    </row>
    <row r="35" spans="1:9" ht="46.8" collapsed="1" x14ac:dyDescent="0.3">
      <c r="A35" s="15" t="s">
        <v>30</v>
      </c>
      <c r="B35" s="16" t="s">
        <v>31</v>
      </c>
      <c r="C35" s="16" t="s">
        <v>2</v>
      </c>
      <c r="D35" s="14">
        <f>D36</f>
        <v>204.41667000000001</v>
      </c>
      <c r="E35" s="43">
        <f>E36</f>
        <v>6500</v>
      </c>
      <c r="F35" s="40">
        <f>F36</f>
        <v>204.41667000000001</v>
      </c>
      <c r="G35" s="43">
        <f t="shared" ref="G35:G36" si="12">G36</f>
        <v>3250</v>
      </c>
      <c r="H35" s="41">
        <f t="shared" si="2"/>
        <v>100</v>
      </c>
      <c r="I35" s="2"/>
    </row>
    <row r="36" spans="1:9" ht="31.2" outlineLevel="1" x14ac:dyDescent="0.3">
      <c r="A36" s="6" t="s">
        <v>32</v>
      </c>
      <c r="B36" s="4" t="s">
        <v>33</v>
      </c>
      <c r="C36" s="4" t="s">
        <v>2</v>
      </c>
      <c r="D36" s="12">
        <f>D37</f>
        <v>204.41667000000001</v>
      </c>
      <c r="E36" s="43">
        <f>E37</f>
        <v>6500</v>
      </c>
      <c r="F36" s="40">
        <f>F37</f>
        <v>204.41667000000001</v>
      </c>
      <c r="G36" s="43">
        <f t="shared" si="12"/>
        <v>3250</v>
      </c>
      <c r="H36" s="41">
        <f t="shared" si="2"/>
        <v>100</v>
      </c>
      <c r="I36" s="2"/>
    </row>
    <row r="37" spans="1:9" outlineLevel="2" x14ac:dyDescent="0.3">
      <c r="A37" s="6" t="s">
        <v>12</v>
      </c>
      <c r="B37" s="4" t="s">
        <v>33</v>
      </c>
      <c r="C37" s="4" t="s">
        <v>13</v>
      </c>
      <c r="D37" s="12">
        <f>'[1]4'!$F$38</f>
        <v>204.41667000000001</v>
      </c>
      <c r="E37" s="43">
        <v>6500</v>
      </c>
      <c r="F37" s="40">
        <f>'[1]4'!$H$38</f>
        <v>204.41667000000001</v>
      </c>
      <c r="G37" s="43">
        <v>3250</v>
      </c>
      <c r="H37" s="41">
        <f t="shared" si="2"/>
        <v>100</v>
      </c>
      <c r="I37" s="2"/>
    </row>
    <row r="38" spans="1:9" ht="62.4" x14ac:dyDescent="0.3">
      <c r="A38" s="15" t="s">
        <v>34</v>
      </c>
      <c r="B38" s="16" t="s">
        <v>35</v>
      </c>
      <c r="C38" s="16" t="s">
        <v>2</v>
      </c>
      <c r="D38" s="14">
        <f>D39</f>
        <v>65.7</v>
      </c>
      <c r="E38" s="43">
        <f>E39</f>
        <v>62000</v>
      </c>
      <c r="F38" s="40">
        <f>F39</f>
        <v>65.7</v>
      </c>
      <c r="G38" s="43">
        <f t="shared" ref="G38:G39" si="13">G39</f>
        <v>0</v>
      </c>
      <c r="H38" s="41">
        <f t="shared" si="2"/>
        <v>100</v>
      </c>
      <c r="I38" s="2"/>
    </row>
    <row r="39" spans="1:9" ht="31.2" outlineLevel="1" x14ac:dyDescent="0.3">
      <c r="A39" s="6" t="s">
        <v>36</v>
      </c>
      <c r="B39" s="4" t="s">
        <v>37</v>
      </c>
      <c r="C39" s="4" t="s">
        <v>2</v>
      </c>
      <c r="D39" s="12">
        <f>D40</f>
        <v>65.7</v>
      </c>
      <c r="E39" s="43">
        <f>E40</f>
        <v>62000</v>
      </c>
      <c r="F39" s="40">
        <f>F40</f>
        <v>65.7</v>
      </c>
      <c r="G39" s="43">
        <f t="shared" si="13"/>
        <v>0</v>
      </c>
      <c r="H39" s="41">
        <f t="shared" si="2"/>
        <v>100</v>
      </c>
      <c r="I39" s="2"/>
    </row>
    <row r="40" spans="1:9" ht="31.2" outlineLevel="2" x14ac:dyDescent="0.3">
      <c r="A40" s="6" t="s">
        <v>10</v>
      </c>
      <c r="B40" s="4" t="s">
        <v>37</v>
      </c>
      <c r="C40" s="4" t="s">
        <v>11</v>
      </c>
      <c r="D40" s="12">
        <v>65.7</v>
      </c>
      <c r="E40" s="43">
        <v>62000</v>
      </c>
      <c r="F40" s="40">
        <v>65.7</v>
      </c>
      <c r="G40" s="43">
        <v>0</v>
      </c>
      <c r="H40" s="41">
        <f t="shared" si="2"/>
        <v>100</v>
      </c>
      <c r="I40" s="2"/>
    </row>
    <row r="41" spans="1:9" ht="46.8" x14ac:dyDescent="0.3">
      <c r="A41" s="15" t="s">
        <v>38</v>
      </c>
      <c r="B41" s="16" t="s">
        <v>39</v>
      </c>
      <c r="C41" s="16" t="s">
        <v>2</v>
      </c>
      <c r="D41" s="14">
        <f>D42+D44+D46+D48+D50+D52+D54</f>
        <v>2080.5663100000002</v>
      </c>
      <c r="E41" s="43">
        <f>E42+E44+E46+E48+E50+E52+E54</f>
        <v>1620128.08</v>
      </c>
      <c r="F41" s="40">
        <f>F42+F44+F46+F48+F50+F52+F54</f>
        <v>1957.4074000000001</v>
      </c>
      <c r="G41" s="43">
        <f t="shared" ref="G41" si="14">G42+G44+G46+G48+G50+G52+G54</f>
        <v>1023880.11</v>
      </c>
      <c r="H41" s="41">
        <f t="shared" si="2"/>
        <v>94.080510224161031</v>
      </c>
      <c r="I41" s="2"/>
    </row>
    <row r="42" spans="1:9" outlineLevel="1" x14ac:dyDescent="0.3">
      <c r="A42" s="6" t="s">
        <v>40</v>
      </c>
      <c r="B42" s="4" t="s">
        <v>41</v>
      </c>
      <c r="C42" s="4" t="s">
        <v>2</v>
      </c>
      <c r="D42" s="12">
        <f t="shared" si="10"/>
        <v>206.06553</v>
      </c>
      <c r="E42" s="43">
        <f>E43</f>
        <v>206065.53</v>
      </c>
      <c r="F42" s="40">
        <f>F43</f>
        <v>165.07998999999998</v>
      </c>
      <c r="G42" s="43">
        <f t="shared" ref="G42" si="15">G43</f>
        <v>34601.08</v>
      </c>
      <c r="H42" s="41">
        <f t="shared" si="2"/>
        <v>80.110433802295802</v>
      </c>
      <c r="I42" s="2"/>
    </row>
    <row r="43" spans="1:9" ht="31.2" outlineLevel="2" x14ac:dyDescent="0.3">
      <c r="A43" s="6" t="s">
        <v>10</v>
      </c>
      <c r="B43" s="4" t="s">
        <v>41</v>
      </c>
      <c r="C43" s="4" t="s">
        <v>11</v>
      </c>
      <c r="D43" s="12">
        <f t="shared" si="10"/>
        <v>206.06553</v>
      </c>
      <c r="E43" s="43">
        <f>'[1]4'!$G$77</f>
        <v>206065.53</v>
      </c>
      <c r="F43" s="40">
        <f>'[1]4'!$H$77</f>
        <v>165.07998999999998</v>
      </c>
      <c r="G43" s="43">
        <v>34601.08</v>
      </c>
      <c r="H43" s="41">
        <f t="shared" si="2"/>
        <v>80.110433802295802</v>
      </c>
      <c r="I43" s="2"/>
    </row>
    <row r="44" spans="1:9" outlineLevel="1" x14ac:dyDescent="0.3">
      <c r="A44" s="6" t="s">
        <v>42</v>
      </c>
      <c r="B44" s="4" t="s">
        <v>43</v>
      </c>
      <c r="C44" s="4" t="s">
        <v>2</v>
      </c>
      <c r="D44" s="12">
        <f>D45</f>
        <v>273.82551000000001</v>
      </c>
      <c r="E44" s="43">
        <v>105600</v>
      </c>
      <c r="F44" s="40">
        <f>F45</f>
        <v>228.553</v>
      </c>
      <c r="G44" s="43">
        <f>G45</f>
        <v>55104</v>
      </c>
      <c r="H44" s="41">
        <f t="shared" si="2"/>
        <v>83.466657288431605</v>
      </c>
      <c r="I44" s="2"/>
    </row>
    <row r="45" spans="1:9" ht="31.2" outlineLevel="2" x14ac:dyDescent="0.3">
      <c r="A45" s="6" t="s">
        <v>10</v>
      </c>
      <c r="B45" s="4" t="s">
        <v>43</v>
      </c>
      <c r="C45" s="4" t="s">
        <v>11</v>
      </c>
      <c r="D45" s="12">
        <f>'[1]4'!$F$81</f>
        <v>273.82551000000001</v>
      </c>
      <c r="E45" s="43">
        <v>105600</v>
      </c>
      <c r="F45" s="40">
        <f>'[1]4'!$H$81</f>
        <v>228.553</v>
      </c>
      <c r="G45" s="43">
        <v>55104</v>
      </c>
      <c r="H45" s="41">
        <f t="shared" si="2"/>
        <v>83.466657288431605</v>
      </c>
      <c r="I45" s="2"/>
    </row>
    <row r="46" spans="1:9" outlineLevel="1" x14ac:dyDescent="0.3">
      <c r="A46" s="6" t="s">
        <v>44</v>
      </c>
      <c r="B46" s="4" t="s">
        <v>45</v>
      </c>
      <c r="C46" s="4" t="s">
        <v>2</v>
      </c>
      <c r="D46" s="12">
        <f>D47</f>
        <v>569.87196999999992</v>
      </c>
      <c r="E46" s="43">
        <f>E47</f>
        <v>328492</v>
      </c>
      <c r="F46" s="40">
        <f>F47</f>
        <v>556.15913999999998</v>
      </c>
      <c r="G46" s="43">
        <f t="shared" ref="G46" si="16">G47</f>
        <v>211615.5</v>
      </c>
      <c r="H46" s="41">
        <f t="shared" si="2"/>
        <v>97.593699862093601</v>
      </c>
      <c r="I46" s="2"/>
    </row>
    <row r="47" spans="1:9" ht="31.2" outlineLevel="2" x14ac:dyDescent="0.3">
      <c r="A47" s="6" t="s">
        <v>10</v>
      </c>
      <c r="B47" s="4" t="s">
        <v>45</v>
      </c>
      <c r="C47" s="4" t="s">
        <v>11</v>
      </c>
      <c r="D47" s="12">
        <f>'[1]4'!$F$85</f>
        <v>569.87196999999992</v>
      </c>
      <c r="E47" s="43">
        <v>328492</v>
      </c>
      <c r="F47" s="40">
        <f>'[1]4'!$H$85</f>
        <v>556.15913999999998</v>
      </c>
      <c r="G47" s="43">
        <v>211615.5</v>
      </c>
      <c r="H47" s="41">
        <f t="shared" si="2"/>
        <v>97.593699862093601</v>
      </c>
      <c r="I47" s="2"/>
    </row>
    <row r="48" spans="1:9" outlineLevel="1" x14ac:dyDescent="0.3">
      <c r="A48" s="6" t="s">
        <v>46</v>
      </c>
      <c r="B48" s="4" t="s">
        <v>47</v>
      </c>
      <c r="C48" s="4" t="s">
        <v>2</v>
      </c>
      <c r="D48" s="12">
        <f>D49</f>
        <v>19.065000000000001</v>
      </c>
      <c r="E48" s="43">
        <f>E49</f>
        <v>19065</v>
      </c>
      <c r="F48" s="40">
        <f t="shared" si="5"/>
        <v>19.065000000000001</v>
      </c>
      <c r="G48" s="43">
        <f t="shared" ref="G48" si="17">G49</f>
        <v>19065</v>
      </c>
      <c r="H48" s="41">
        <f t="shared" si="2"/>
        <v>100</v>
      </c>
      <c r="I48" s="2"/>
    </row>
    <row r="49" spans="1:9" ht="31.2" outlineLevel="2" x14ac:dyDescent="0.3">
      <c r="A49" s="6" t="s">
        <v>10</v>
      </c>
      <c r="B49" s="4" t="s">
        <v>47</v>
      </c>
      <c r="C49" s="4" t="s">
        <v>11</v>
      </c>
      <c r="D49" s="12">
        <f>'[1]4'!$F$87</f>
        <v>19.065000000000001</v>
      </c>
      <c r="E49" s="43">
        <v>19065</v>
      </c>
      <c r="F49" s="40">
        <f>'[1]4'!$H$87</f>
        <v>19.065000000000001</v>
      </c>
      <c r="G49" s="43">
        <v>19065</v>
      </c>
      <c r="H49" s="41">
        <f t="shared" si="2"/>
        <v>100</v>
      </c>
      <c r="I49" s="2"/>
    </row>
    <row r="50" spans="1:9" ht="31.2" outlineLevel="1" x14ac:dyDescent="0.3">
      <c r="A50" s="6" t="s">
        <v>48</v>
      </c>
      <c r="B50" s="4" t="s">
        <v>49</v>
      </c>
      <c r="C50" s="4" t="s">
        <v>2</v>
      </c>
      <c r="D50" s="12">
        <f>D51</f>
        <v>325.82929999999999</v>
      </c>
      <c r="E50" s="43">
        <f>E51</f>
        <v>274996.55</v>
      </c>
      <c r="F50" s="40">
        <f>F51</f>
        <v>302.64127000000002</v>
      </c>
      <c r="G50" s="43">
        <f t="shared" ref="G50" si="18">G51</f>
        <v>67585.53</v>
      </c>
      <c r="H50" s="41">
        <f t="shared" si="2"/>
        <v>92.883380960521364</v>
      </c>
      <c r="I50" s="2"/>
    </row>
    <row r="51" spans="1:9" ht="31.2" outlineLevel="2" x14ac:dyDescent="0.3">
      <c r="A51" s="6" t="s">
        <v>10</v>
      </c>
      <c r="B51" s="4" t="s">
        <v>49</v>
      </c>
      <c r="C51" s="4" t="s">
        <v>11</v>
      </c>
      <c r="D51" s="12">
        <f>'[1]4'!$F$89</f>
        <v>325.82929999999999</v>
      </c>
      <c r="E51" s="43">
        <v>274996.55</v>
      </c>
      <c r="F51" s="40">
        <f>'[1]4'!$H$89</f>
        <v>302.64127000000002</v>
      </c>
      <c r="G51" s="43">
        <v>67585.53</v>
      </c>
      <c r="H51" s="41">
        <f t="shared" si="2"/>
        <v>92.883380960521364</v>
      </c>
      <c r="I51" s="2"/>
    </row>
    <row r="52" spans="1:9" outlineLevel="1" x14ac:dyDescent="0.3">
      <c r="A52" s="6" t="s">
        <v>50</v>
      </c>
      <c r="B52" s="4" t="s">
        <v>51</v>
      </c>
      <c r="C52" s="4" t="s">
        <v>2</v>
      </c>
      <c r="D52" s="12">
        <f t="shared" ref="D52:D54" si="19">E52/1000</f>
        <v>200</v>
      </c>
      <c r="E52" s="43">
        <f>E53</f>
        <v>200000</v>
      </c>
      <c r="F52" s="40">
        <v>200</v>
      </c>
      <c r="G52" s="43">
        <f t="shared" ref="G52" si="20">G53</f>
        <v>150000</v>
      </c>
      <c r="H52" s="41">
        <f t="shared" si="2"/>
        <v>100</v>
      </c>
      <c r="I52" s="2"/>
    </row>
    <row r="53" spans="1:9" ht="31.2" outlineLevel="2" x14ac:dyDescent="0.3">
      <c r="A53" s="6" t="s">
        <v>10</v>
      </c>
      <c r="B53" s="4" t="s">
        <v>51</v>
      </c>
      <c r="C53" s="4" t="s">
        <v>11</v>
      </c>
      <c r="D53" s="12">
        <f t="shared" si="19"/>
        <v>200</v>
      </c>
      <c r="E53" s="43">
        <v>200000</v>
      </c>
      <c r="F53" s="40">
        <v>200</v>
      </c>
      <c r="G53" s="43">
        <v>150000</v>
      </c>
      <c r="H53" s="41">
        <f t="shared" si="2"/>
        <v>100</v>
      </c>
      <c r="I53" s="2"/>
    </row>
    <row r="54" spans="1:9" ht="46.8" outlineLevel="1" x14ac:dyDescent="0.3">
      <c r="A54" s="6" t="s">
        <v>52</v>
      </c>
      <c r="B54" s="4" t="s">
        <v>53</v>
      </c>
      <c r="C54" s="4" t="s">
        <v>2</v>
      </c>
      <c r="D54" s="12">
        <f t="shared" si="19"/>
        <v>485.90899999999999</v>
      </c>
      <c r="E54" s="43">
        <f>E55</f>
        <v>485909</v>
      </c>
      <c r="F54" s="40">
        <f t="shared" si="5"/>
        <v>485.90899999999999</v>
      </c>
      <c r="G54" s="43">
        <f t="shared" ref="G54" si="21">G55</f>
        <v>485909</v>
      </c>
      <c r="H54" s="41">
        <f t="shared" si="2"/>
        <v>100</v>
      </c>
      <c r="I54" s="2"/>
    </row>
    <row r="55" spans="1:9" ht="31.2" outlineLevel="2" x14ac:dyDescent="0.3">
      <c r="A55" s="6" t="s">
        <v>10</v>
      </c>
      <c r="B55" s="4" t="s">
        <v>53</v>
      </c>
      <c r="C55" s="4" t="s">
        <v>11</v>
      </c>
      <c r="D55" s="12">
        <f>'[1]4'!$F$93</f>
        <v>485.90899999999999</v>
      </c>
      <c r="E55" s="43">
        <v>485909</v>
      </c>
      <c r="F55" s="40">
        <f>'[1]4'!$H$93</f>
        <v>485.90899999999999</v>
      </c>
      <c r="G55" s="43">
        <v>485909</v>
      </c>
      <c r="H55" s="41">
        <f t="shared" si="2"/>
        <v>100</v>
      </c>
      <c r="I55" s="2"/>
    </row>
    <row r="56" spans="1:9" ht="46.8" x14ac:dyDescent="0.3">
      <c r="A56" s="15" t="s">
        <v>54</v>
      </c>
      <c r="B56" s="16" t="s">
        <v>55</v>
      </c>
      <c r="C56" s="16" t="s">
        <v>2</v>
      </c>
      <c r="D56" s="14">
        <f>D57</f>
        <v>1727.21198</v>
      </c>
      <c r="E56" s="43">
        <f>E57</f>
        <v>1777586.3</v>
      </c>
      <c r="F56" s="40">
        <f>F57</f>
        <v>1645.27027</v>
      </c>
      <c r="G56" s="43">
        <f t="shared" ref="G56" si="22">G57</f>
        <v>687320.14999999991</v>
      </c>
      <c r="H56" s="41">
        <f t="shared" si="2"/>
        <v>95.255839413526985</v>
      </c>
      <c r="I56" s="2"/>
    </row>
    <row r="57" spans="1:9" outlineLevel="1" x14ac:dyDescent="0.3">
      <c r="A57" s="6" t="s">
        <v>56</v>
      </c>
      <c r="B57" s="4" t="s">
        <v>57</v>
      </c>
      <c r="C57" s="4" t="s">
        <v>2</v>
      </c>
      <c r="D57" s="12">
        <f>D58+D59</f>
        <v>1727.21198</v>
      </c>
      <c r="E57" s="43">
        <f>E58+E59</f>
        <v>1777586.3</v>
      </c>
      <c r="F57" s="40">
        <f>F58+F59</f>
        <v>1645.27027</v>
      </c>
      <c r="G57" s="43">
        <f t="shared" ref="G57" si="23">G58+G59</f>
        <v>687320.14999999991</v>
      </c>
      <c r="H57" s="41">
        <f t="shared" si="2"/>
        <v>95.255839413526985</v>
      </c>
      <c r="I57" s="2"/>
    </row>
    <row r="58" spans="1:9" ht="62.4" outlineLevel="2" x14ac:dyDescent="0.3">
      <c r="A58" s="6" t="s">
        <v>6</v>
      </c>
      <c r="B58" s="4" t="s">
        <v>57</v>
      </c>
      <c r="C58" s="4" t="s">
        <v>7</v>
      </c>
      <c r="D58" s="12">
        <v>1090.2</v>
      </c>
      <c r="E58" s="43">
        <v>1250550.32</v>
      </c>
      <c r="F58" s="40">
        <v>1090.2</v>
      </c>
      <c r="G58" s="43">
        <v>515215.6</v>
      </c>
      <c r="H58" s="41">
        <f t="shared" si="2"/>
        <v>100</v>
      </c>
      <c r="I58" s="2"/>
    </row>
    <row r="59" spans="1:9" ht="31.2" outlineLevel="2" x14ac:dyDescent="0.3">
      <c r="A59" s="6" t="s">
        <v>10</v>
      </c>
      <c r="B59" s="4" t="s">
        <v>57</v>
      </c>
      <c r="C59" s="4" t="s">
        <v>11</v>
      </c>
      <c r="D59" s="12">
        <f>'[1]4'!$F$114</f>
        <v>637.01197999999999</v>
      </c>
      <c r="E59" s="43">
        <v>527035.98</v>
      </c>
      <c r="F59" s="40">
        <f>'[1]4'!$H$114</f>
        <v>555.07027000000005</v>
      </c>
      <c r="G59" s="43">
        <v>172104.55</v>
      </c>
      <c r="H59" s="41">
        <f t="shared" si="2"/>
        <v>87.136551183856866</v>
      </c>
      <c r="I59" s="2"/>
    </row>
    <row r="60" spans="1:9" ht="46.8" x14ac:dyDescent="0.3">
      <c r="A60" s="15" t="s">
        <v>58</v>
      </c>
      <c r="B60" s="16" t="s">
        <v>59</v>
      </c>
      <c r="C60" s="16" t="s">
        <v>2</v>
      </c>
      <c r="D60" s="14">
        <f t="shared" ref="D60:D70" si="24">E60/1000</f>
        <v>7</v>
      </c>
      <c r="E60" s="43">
        <f>E61</f>
        <v>7000</v>
      </c>
      <c r="F60" s="40">
        <f t="shared" si="5"/>
        <v>3.8</v>
      </c>
      <c r="G60" s="43">
        <f t="shared" ref="G60:G61" si="25">G61</f>
        <v>3800</v>
      </c>
      <c r="H60" s="41">
        <f t="shared" si="2"/>
        <v>54.285714285714285</v>
      </c>
      <c r="I60" s="2"/>
    </row>
    <row r="61" spans="1:9" outlineLevel="1" x14ac:dyDescent="0.3">
      <c r="A61" s="6" t="s">
        <v>60</v>
      </c>
      <c r="B61" s="4" t="s">
        <v>61</v>
      </c>
      <c r="C61" s="4" t="s">
        <v>2</v>
      </c>
      <c r="D61" s="12">
        <f t="shared" si="24"/>
        <v>7</v>
      </c>
      <c r="E61" s="43">
        <f>E62</f>
        <v>7000</v>
      </c>
      <c r="F61" s="40">
        <f t="shared" si="5"/>
        <v>3.8</v>
      </c>
      <c r="G61" s="43">
        <f t="shared" si="25"/>
        <v>3800</v>
      </c>
      <c r="H61" s="41">
        <f t="shared" si="2"/>
        <v>54.285714285714285</v>
      </c>
      <c r="I61" s="2"/>
    </row>
    <row r="62" spans="1:9" ht="31.2" outlineLevel="2" x14ac:dyDescent="0.3">
      <c r="A62" s="6" t="s">
        <v>10</v>
      </c>
      <c r="B62" s="4" t="s">
        <v>61</v>
      </c>
      <c r="C62" s="4">
        <v>200</v>
      </c>
      <c r="D62" s="12">
        <f>'[1]4'!$F$124</f>
        <v>3.8</v>
      </c>
      <c r="E62" s="43">
        <v>7000</v>
      </c>
      <c r="F62" s="40">
        <f>'[1]4'!$H$124</f>
        <v>3.8</v>
      </c>
      <c r="G62" s="43">
        <v>3800</v>
      </c>
      <c r="H62" s="41">
        <f t="shared" si="2"/>
        <v>100</v>
      </c>
      <c r="I62" s="2"/>
    </row>
    <row r="63" spans="1:9" ht="62.4" x14ac:dyDescent="0.3">
      <c r="A63" s="15" t="s">
        <v>62</v>
      </c>
      <c r="B63" s="16" t="s">
        <v>63</v>
      </c>
      <c r="C63" s="16" t="s">
        <v>2</v>
      </c>
      <c r="D63" s="14">
        <f>D64+D66+D68+D70+D72</f>
        <v>11385.552000000001</v>
      </c>
      <c r="E63" s="43">
        <f>E64+E66+E68+E70+E72</f>
        <v>11547540.300000001</v>
      </c>
      <c r="F63" s="40">
        <f>F64+F66+F68+F70</f>
        <v>11034.38543</v>
      </c>
      <c r="G63" s="43">
        <f t="shared" ref="G63" si="26">G64+G66+G68+G70+G72</f>
        <v>1733514.49</v>
      </c>
      <c r="H63" s="41">
        <f t="shared" si="2"/>
        <v>96.915682524659303</v>
      </c>
      <c r="I63" s="2"/>
    </row>
    <row r="64" spans="1:9" ht="31.2" outlineLevel="1" x14ac:dyDescent="0.3">
      <c r="A64" s="6" t="s">
        <v>64</v>
      </c>
      <c r="B64" s="4" t="s">
        <v>65</v>
      </c>
      <c r="C64" s="4" t="s">
        <v>2</v>
      </c>
      <c r="D64" s="12">
        <v>814.5</v>
      </c>
      <c r="E64" s="43">
        <f>E65</f>
        <v>683488.3</v>
      </c>
      <c r="F64" s="40">
        <v>465.8</v>
      </c>
      <c r="G64" s="43">
        <f t="shared" ref="G64" si="27">G65</f>
        <v>179904.06</v>
      </c>
      <c r="H64" s="41">
        <f t="shared" si="2"/>
        <v>57.188459177409456</v>
      </c>
      <c r="I64" s="2"/>
    </row>
    <row r="65" spans="1:9" ht="31.2" outlineLevel="2" x14ac:dyDescent="0.3">
      <c r="A65" s="6" t="s">
        <v>10</v>
      </c>
      <c r="B65" s="4" t="s">
        <v>65</v>
      </c>
      <c r="C65" s="4" t="s">
        <v>11</v>
      </c>
      <c r="D65" s="12">
        <f>'[1]4'!$F$64</f>
        <v>1236.8780800000002</v>
      </c>
      <c r="E65" s="43">
        <f>774463.3-90975</f>
        <v>683488.3</v>
      </c>
      <c r="F65" s="40">
        <f>'[1]4'!$H$64</f>
        <v>1096.62409</v>
      </c>
      <c r="G65" s="43">
        <v>179904.06</v>
      </c>
      <c r="H65" s="41">
        <f t="shared" si="2"/>
        <v>88.660645518109575</v>
      </c>
      <c r="I65" s="2"/>
    </row>
    <row r="66" spans="1:9" ht="46.8" outlineLevel="1" x14ac:dyDescent="0.3">
      <c r="A66" s="6" t="s">
        <v>52</v>
      </c>
      <c r="B66" s="4" t="s">
        <v>66</v>
      </c>
      <c r="C66" s="4" t="s">
        <v>2</v>
      </c>
      <c r="D66" s="12">
        <f t="shared" si="24"/>
        <v>1556.077</v>
      </c>
      <c r="E66" s="43">
        <f>E67</f>
        <v>1556077</v>
      </c>
      <c r="F66" s="40">
        <f t="shared" si="5"/>
        <v>1553.61043</v>
      </c>
      <c r="G66" s="43">
        <f t="shared" ref="G66" si="28">G67</f>
        <v>1553610.43</v>
      </c>
      <c r="H66" s="41">
        <f t="shared" si="2"/>
        <v>99.841487921227539</v>
      </c>
      <c r="I66" s="2"/>
    </row>
    <row r="67" spans="1:9" ht="31.2" outlineLevel="2" x14ac:dyDescent="0.3">
      <c r="A67" s="6" t="s">
        <v>10</v>
      </c>
      <c r="B67" s="4" t="s">
        <v>66</v>
      </c>
      <c r="C67" s="4" t="s">
        <v>11</v>
      </c>
      <c r="D67" s="12">
        <f>'[1]4'!$F$66</f>
        <v>1553.6110000000001</v>
      </c>
      <c r="E67" s="43">
        <v>1556077</v>
      </c>
      <c r="F67" s="40">
        <f>'[1]4'!$H$66</f>
        <v>1553.61043</v>
      </c>
      <c r="G67" s="43">
        <v>1553610.43</v>
      </c>
      <c r="H67" s="41">
        <f t="shared" si="2"/>
        <v>99.99996331127933</v>
      </c>
      <c r="I67" s="2"/>
    </row>
    <row r="68" spans="1:9" ht="31.2" outlineLevel="1" x14ac:dyDescent="0.3">
      <c r="A68" s="6" t="s">
        <v>67</v>
      </c>
      <c r="B68" s="4" t="s">
        <v>68</v>
      </c>
      <c r="C68" s="4" t="s">
        <v>2</v>
      </c>
      <c r="D68" s="12">
        <f t="shared" si="24"/>
        <v>8924</v>
      </c>
      <c r="E68" s="43">
        <f>E69</f>
        <v>8924000</v>
      </c>
      <c r="F68" s="40">
        <f>F69</f>
        <v>8924</v>
      </c>
      <c r="G68" s="43">
        <f t="shared" ref="G68" si="29">G69</f>
        <v>0</v>
      </c>
      <c r="H68" s="41">
        <f t="shared" si="2"/>
        <v>100</v>
      </c>
      <c r="I68" s="2"/>
    </row>
    <row r="69" spans="1:9" ht="31.2" outlineLevel="2" x14ac:dyDescent="0.3">
      <c r="A69" s="6" t="s">
        <v>10</v>
      </c>
      <c r="B69" s="4" t="s">
        <v>68</v>
      </c>
      <c r="C69" s="4" t="s">
        <v>11</v>
      </c>
      <c r="D69" s="12">
        <f>'[1]4'!$F$67</f>
        <v>8924</v>
      </c>
      <c r="E69" s="43">
        <v>8924000</v>
      </c>
      <c r="F69" s="40">
        <f>'[1]4'!$H$68</f>
        <v>8924</v>
      </c>
      <c r="G69" s="43">
        <v>0</v>
      </c>
      <c r="H69" s="41">
        <f t="shared" si="2"/>
        <v>100</v>
      </c>
      <c r="I69" s="2"/>
    </row>
    <row r="70" spans="1:9" ht="46.8" outlineLevel="2" x14ac:dyDescent="0.3">
      <c r="A70" s="6" t="s">
        <v>90</v>
      </c>
      <c r="B70" s="23" t="s">
        <v>91</v>
      </c>
      <c r="C70" s="23" t="s">
        <v>2</v>
      </c>
      <c r="D70" s="12">
        <f t="shared" si="24"/>
        <v>90.974999999999994</v>
      </c>
      <c r="E70" s="43">
        <f>E71</f>
        <v>90975</v>
      </c>
      <c r="F70" s="40">
        <f>F71</f>
        <v>90.974999999999994</v>
      </c>
      <c r="G70" s="43">
        <f t="shared" ref="G70" si="30">G71</f>
        <v>0</v>
      </c>
      <c r="H70" s="41">
        <f t="shared" si="2"/>
        <v>100</v>
      </c>
      <c r="I70" s="2"/>
    </row>
    <row r="71" spans="1:9" ht="31.2" outlineLevel="2" x14ac:dyDescent="0.3">
      <c r="A71" s="6" t="s">
        <v>10</v>
      </c>
      <c r="B71" s="23" t="s">
        <v>91</v>
      </c>
      <c r="C71" s="23" t="s">
        <v>11</v>
      </c>
      <c r="D71" s="12">
        <f>'[1]4'!$F$70</f>
        <v>90.974999999999994</v>
      </c>
      <c r="E71" s="43">
        <v>90975</v>
      </c>
      <c r="F71" s="40">
        <f>'[1]4'!$H$70</f>
        <v>90.974999999999994</v>
      </c>
      <c r="G71" s="43">
        <v>0</v>
      </c>
      <c r="H71" s="41">
        <f t="shared" si="2"/>
        <v>100</v>
      </c>
      <c r="I71" s="2"/>
    </row>
    <row r="72" spans="1:9" ht="31.2" hidden="1" outlineLevel="1" x14ac:dyDescent="0.3">
      <c r="A72" s="6" t="s">
        <v>69</v>
      </c>
      <c r="B72" s="4" t="s">
        <v>70</v>
      </c>
      <c r="C72" s="4" t="s">
        <v>2</v>
      </c>
      <c r="D72" s="12">
        <v>0</v>
      </c>
      <c r="E72" s="43">
        <f>E73</f>
        <v>293000</v>
      </c>
      <c r="F72" s="40">
        <f t="shared" si="5"/>
        <v>0</v>
      </c>
      <c r="G72" s="43">
        <f t="shared" ref="G72" si="31">G73</f>
        <v>0</v>
      </c>
      <c r="H72" s="41" t="e">
        <f t="shared" si="2"/>
        <v>#DIV/0!</v>
      </c>
      <c r="I72" s="2"/>
    </row>
    <row r="73" spans="1:9" ht="31.2" hidden="1" outlineLevel="2" x14ac:dyDescent="0.3">
      <c r="A73" s="6" t="s">
        <v>10</v>
      </c>
      <c r="B73" s="4" t="s">
        <v>70</v>
      </c>
      <c r="C73" s="4" t="s">
        <v>11</v>
      </c>
      <c r="D73" s="12">
        <v>0</v>
      </c>
      <c r="E73" s="43">
        <v>293000</v>
      </c>
      <c r="F73" s="40">
        <f t="shared" si="5"/>
        <v>0</v>
      </c>
      <c r="G73" s="43">
        <v>0</v>
      </c>
      <c r="H73" s="41" t="e">
        <f t="shared" si="2"/>
        <v>#DIV/0!</v>
      </c>
      <c r="I73" s="2"/>
    </row>
    <row r="74" spans="1:9" ht="46.8" collapsed="1" x14ac:dyDescent="0.3">
      <c r="A74" s="15" t="s">
        <v>71</v>
      </c>
      <c r="B74" s="16" t="s">
        <v>72</v>
      </c>
      <c r="C74" s="16" t="s">
        <v>2</v>
      </c>
      <c r="D74" s="14">
        <f>D75</f>
        <v>1770.6</v>
      </c>
      <c r="E74" s="43">
        <f>E75</f>
        <v>1770600</v>
      </c>
      <c r="F74" s="40">
        <f>F75</f>
        <v>1770.6</v>
      </c>
      <c r="G74" s="43">
        <f t="shared" ref="G74:G75" si="32">G75</f>
        <v>0</v>
      </c>
      <c r="H74" s="41">
        <f t="shared" si="2"/>
        <v>100</v>
      </c>
      <c r="I74" s="2"/>
    </row>
    <row r="75" spans="1:9" ht="46.8" outlineLevel="1" x14ac:dyDescent="0.3">
      <c r="A75" s="6" t="s">
        <v>73</v>
      </c>
      <c r="B75" s="4" t="s">
        <v>74</v>
      </c>
      <c r="C75" s="4" t="s">
        <v>2</v>
      </c>
      <c r="D75" s="12">
        <f>D76</f>
        <v>1770.6</v>
      </c>
      <c r="E75" s="43">
        <f>E76</f>
        <v>1770600</v>
      </c>
      <c r="F75" s="40">
        <f>F76</f>
        <v>1770.6</v>
      </c>
      <c r="G75" s="43">
        <f t="shared" si="32"/>
        <v>0</v>
      </c>
      <c r="H75" s="41">
        <f t="shared" si="2"/>
        <v>100</v>
      </c>
      <c r="I75" s="2"/>
    </row>
    <row r="76" spans="1:9" ht="31.2" outlineLevel="2" x14ac:dyDescent="0.3">
      <c r="A76" s="6" t="s">
        <v>10</v>
      </c>
      <c r="B76" s="4" t="s">
        <v>74</v>
      </c>
      <c r="C76" s="4" t="s">
        <v>11</v>
      </c>
      <c r="D76" s="12">
        <f>'[1]4'!$F$54</f>
        <v>1770.6</v>
      </c>
      <c r="E76" s="43">
        <v>1770600</v>
      </c>
      <c r="F76" s="40">
        <f>'[1]4'!$H$54</f>
        <v>1770.6</v>
      </c>
      <c r="G76" s="43">
        <v>0</v>
      </c>
      <c r="H76" s="41">
        <f t="shared" si="2"/>
        <v>100</v>
      </c>
      <c r="I76" s="2"/>
    </row>
    <row r="77" spans="1:9" ht="46.8" hidden="1" outlineLevel="1" x14ac:dyDescent="0.3">
      <c r="A77" s="6" t="s">
        <v>73</v>
      </c>
      <c r="B77" s="4" t="s">
        <v>75</v>
      </c>
      <c r="C77" s="4" t="s">
        <v>2</v>
      </c>
      <c r="D77" s="12">
        <f t="shared" ref="D77:D85" si="33">E77/1000</f>
        <v>0</v>
      </c>
      <c r="E77" s="43">
        <v>0</v>
      </c>
      <c r="F77" s="40">
        <f t="shared" ref="F77:F86" si="34">G77/1000</f>
        <v>0</v>
      </c>
      <c r="G77" s="43">
        <v>0</v>
      </c>
      <c r="H77" s="41" t="e">
        <f t="shared" ref="H77:H88" si="35">F77/D77*100</f>
        <v>#DIV/0!</v>
      </c>
      <c r="I77" s="2"/>
    </row>
    <row r="78" spans="1:9" ht="31.2" hidden="1" outlineLevel="2" x14ac:dyDescent="0.3">
      <c r="A78" s="6" t="s">
        <v>10</v>
      </c>
      <c r="B78" s="4" t="s">
        <v>75</v>
      </c>
      <c r="C78" s="4" t="s">
        <v>11</v>
      </c>
      <c r="D78" s="12">
        <f t="shared" si="33"/>
        <v>0</v>
      </c>
      <c r="E78" s="43">
        <v>0</v>
      </c>
      <c r="F78" s="40">
        <f t="shared" si="34"/>
        <v>0</v>
      </c>
      <c r="G78" s="43">
        <v>0</v>
      </c>
      <c r="H78" s="41" t="e">
        <f t="shared" si="35"/>
        <v>#DIV/0!</v>
      </c>
      <c r="I78" s="2"/>
    </row>
    <row r="79" spans="1:9" hidden="1" outlineLevel="1" x14ac:dyDescent="0.3">
      <c r="A79" s="6" t="s">
        <v>76</v>
      </c>
      <c r="B79" s="4" t="s">
        <v>77</v>
      </c>
      <c r="C79" s="4" t="s">
        <v>2</v>
      </c>
      <c r="D79" s="12">
        <f t="shared" si="33"/>
        <v>0</v>
      </c>
      <c r="E79" s="43">
        <v>0</v>
      </c>
      <c r="F79" s="40">
        <f t="shared" si="34"/>
        <v>0</v>
      </c>
      <c r="G79" s="43">
        <v>0</v>
      </c>
      <c r="H79" s="41" t="e">
        <f t="shared" si="35"/>
        <v>#DIV/0!</v>
      </c>
      <c r="I79" s="2"/>
    </row>
    <row r="80" spans="1:9" ht="31.2" hidden="1" outlineLevel="2" x14ac:dyDescent="0.3">
      <c r="A80" s="6" t="s">
        <v>10</v>
      </c>
      <c r="B80" s="4" t="s">
        <v>77</v>
      </c>
      <c r="C80" s="4" t="s">
        <v>11</v>
      </c>
      <c r="D80" s="12">
        <f t="shared" si="33"/>
        <v>0</v>
      </c>
      <c r="E80" s="43">
        <v>0</v>
      </c>
      <c r="F80" s="40">
        <f t="shared" si="34"/>
        <v>0</v>
      </c>
      <c r="G80" s="43">
        <v>0</v>
      </c>
      <c r="H80" s="41" t="e">
        <f t="shared" si="35"/>
        <v>#DIV/0!</v>
      </c>
      <c r="I80" s="2"/>
    </row>
    <row r="81" spans="1:9" ht="31.2" hidden="1" outlineLevel="1" x14ac:dyDescent="0.3">
      <c r="A81" s="6" t="s">
        <v>78</v>
      </c>
      <c r="B81" s="4" t="s">
        <v>79</v>
      </c>
      <c r="C81" s="4" t="s">
        <v>2</v>
      </c>
      <c r="D81" s="12">
        <f t="shared" si="33"/>
        <v>0</v>
      </c>
      <c r="E81" s="43">
        <v>0</v>
      </c>
      <c r="F81" s="40">
        <f t="shared" si="34"/>
        <v>0</v>
      </c>
      <c r="G81" s="43">
        <v>0</v>
      </c>
      <c r="H81" s="41" t="e">
        <f t="shared" si="35"/>
        <v>#DIV/0!</v>
      </c>
      <c r="I81" s="2"/>
    </row>
    <row r="82" spans="1:9" ht="31.2" hidden="1" outlineLevel="2" x14ac:dyDescent="0.3">
      <c r="A82" s="6" t="s">
        <v>10</v>
      </c>
      <c r="B82" s="4" t="s">
        <v>79</v>
      </c>
      <c r="C82" s="4" t="s">
        <v>11</v>
      </c>
      <c r="D82" s="12">
        <f t="shared" si="33"/>
        <v>0</v>
      </c>
      <c r="E82" s="43">
        <v>0</v>
      </c>
      <c r="F82" s="40">
        <f t="shared" si="34"/>
        <v>0</v>
      </c>
      <c r="G82" s="43">
        <v>0</v>
      </c>
      <c r="H82" s="41" t="e">
        <f t="shared" si="35"/>
        <v>#DIV/0!</v>
      </c>
      <c r="I82" s="2"/>
    </row>
    <row r="83" spans="1:9" ht="46.8" collapsed="1" x14ac:dyDescent="0.3">
      <c r="A83" s="15" t="s">
        <v>80</v>
      </c>
      <c r="B83" s="16" t="s">
        <v>81</v>
      </c>
      <c r="C83" s="16" t="s">
        <v>2</v>
      </c>
      <c r="D83" s="14">
        <f>E83/1000</f>
        <v>249.6</v>
      </c>
      <c r="E83" s="43">
        <f>E86</f>
        <v>249600</v>
      </c>
      <c r="F83" s="40">
        <f>F86</f>
        <v>249.6</v>
      </c>
      <c r="G83" s="43">
        <f t="shared" ref="G83" si="36">G86</f>
        <v>0</v>
      </c>
      <c r="H83" s="41">
        <f t="shared" si="35"/>
        <v>100</v>
      </c>
      <c r="I83" s="2"/>
    </row>
    <row r="84" spans="1:9" ht="31.2" hidden="1" outlineLevel="1" x14ac:dyDescent="0.3">
      <c r="A84" s="6" t="s">
        <v>82</v>
      </c>
      <c r="B84" s="4" t="s">
        <v>83</v>
      </c>
      <c r="C84" s="4" t="s">
        <v>2</v>
      </c>
      <c r="D84" s="12">
        <f t="shared" si="33"/>
        <v>0</v>
      </c>
      <c r="E84" s="43">
        <v>0</v>
      </c>
      <c r="F84" s="40">
        <f t="shared" si="34"/>
        <v>0</v>
      </c>
      <c r="G84" s="43">
        <v>0</v>
      </c>
      <c r="H84" s="41" t="e">
        <f t="shared" si="35"/>
        <v>#DIV/0!</v>
      </c>
      <c r="I84" s="2"/>
    </row>
    <row r="85" spans="1:9" ht="31.2" hidden="1" outlineLevel="2" x14ac:dyDescent="0.3">
      <c r="A85" s="6" t="s">
        <v>10</v>
      </c>
      <c r="B85" s="4" t="s">
        <v>83</v>
      </c>
      <c r="C85" s="4" t="s">
        <v>11</v>
      </c>
      <c r="D85" s="12">
        <f t="shared" si="33"/>
        <v>0</v>
      </c>
      <c r="E85" s="43">
        <v>0</v>
      </c>
      <c r="F85" s="40">
        <f t="shared" si="34"/>
        <v>0</v>
      </c>
      <c r="G85" s="43">
        <v>0</v>
      </c>
      <c r="H85" s="41" t="e">
        <f t="shared" si="35"/>
        <v>#DIV/0!</v>
      </c>
      <c r="I85" s="2"/>
    </row>
    <row r="86" spans="1:9" outlineLevel="1" collapsed="1" x14ac:dyDescent="0.3">
      <c r="A86" s="17" t="s">
        <v>84</v>
      </c>
      <c r="B86" s="18" t="s">
        <v>85</v>
      </c>
      <c r="C86" s="18" t="s">
        <v>2</v>
      </c>
      <c r="D86" s="19">
        <f>E86/1000</f>
        <v>249.6</v>
      </c>
      <c r="E86" s="43">
        <f>E87</f>
        <v>249600</v>
      </c>
      <c r="F86" s="40">
        <f>F87</f>
        <v>249.6</v>
      </c>
      <c r="G86" s="43">
        <f t="shared" ref="G86" si="37">G87</f>
        <v>0</v>
      </c>
      <c r="H86" s="41">
        <f t="shared" si="35"/>
        <v>100</v>
      </c>
      <c r="I86" s="2"/>
    </row>
    <row r="87" spans="1:9" ht="31.2" outlineLevel="2" x14ac:dyDescent="0.3">
      <c r="A87" s="20" t="s">
        <v>10</v>
      </c>
      <c r="B87" s="21" t="s">
        <v>85</v>
      </c>
      <c r="C87" s="21" t="s">
        <v>11</v>
      </c>
      <c r="D87" s="12">
        <f>'[1]4'!$F$103</f>
        <v>249.6</v>
      </c>
      <c r="E87" s="44">
        <v>249600</v>
      </c>
      <c r="F87" s="40">
        <v>249.6</v>
      </c>
      <c r="G87" s="44">
        <v>0</v>
      </c>
      <c r="H87" s="41">
        <f t="shared" si="35"/>
        <v>100</v>
      </c>
      <c r="I87" s="2"/>
    </row>
    <row r="88" spans="1:9" ht="14.4" customHeight="1" x14ac:dyDescent="0.3">
      <c r="A88" s="48" t="s">
        <v>86</v>
      </c>
      <c r="B88" s="49"/>
      <c r="C88" s="49"/>
      <c r="D88" s="22">
        <v>22987.1</v>
      </c>
      <c r="E88" s="45">
        <f>E83+E74+E63+E60+E56+E41+E38+E35+E12</f>
        <v>21415982.800000001</v>
      </c>
      <c r="F88" s="40">
        <v>22350.5</v>
      </c>
      <c r="G88" s="45">
        <f t="shared" ref="G88" si="38">G83+G74+G63+G60+G56+G41+G38+G35+G12</f>
        <v>5295551.18</v>
      </c>
      <c r="H88" s="41">
        <f t="shared" si="35"/>
        <v>97.230620652452899</v>
      </c>
      <c r="I88" s="2"/>
    </row>
    <row r="89" spans="1:9" ht="12.75" customHeight="1" x14ac:dyDescent="0.3">
      <c r="A89" s="7"/>
      <c r="B89" s="3"/>
      <c r="C89" s="3"/>
      <c r="D89" s="3"/>
      <c r="E89" s="3"/>
      <c r="F89" s="36"/>
      <c r="G89" s="3"/>
      <c r="H89" s="36"/>
      <c r="I89" s="2"/>
    </row>
    <row r="90" spans="1:9" ht="25.65" customHeight="1" x14ac:dyDescent="0.3">
      <c r="A90" s="56"/>
      <c r="B90" s="57"/>
      <c r="C90" s="57"/>
      <c r="D90" s="57"/>
      <c r="E90" s="57"/>
      <c r="F90" s="37"/>
      <c r="G90" s="24"/>
      <c r="H90" s="37"/>
      <c r="I90" s="2"/>
    </row>
  </sheetData>
  <mergeCells count="13">
    <mergeCell ref="G10:G11"/>
    <mergeCell ref="H10:H11"/>
    <mergeCell ref="A90:E90"/>
    <mergeCell ref="A10:A11"/>
    <mergeCell ref="B10:B11"/>
    <mergeCell ref="C10:C11"/>
    <mergeCell ref="E10:E11"/>
    <mergeCell ref="D10:D11"/>
    <mergeCell ref="A9:E9"/>
    <mergeCell ref="A88:C88"/>
    <mergeCell ref="A6:D6"/>
    <mergeCell ref="A7:D8"/>
    <mergeCell ref="F10:F11"/>
  </mergeCells>
  <pageMargins left="0.78749999999999998" right="0.59027779999999996" top="0.59027779999999996" bottom="0.59027779999999996" header="0.39374999999999999" footer="0.5118055000000000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2021-01-14T05:48:36Z</cp:lastPrinted>
  <dcterms:created xsi:type="dcterms:W3CDTF">2020-02-04T05:54:42Z</dcterms:created>
  <dcterms:modified xsi:type="dcterms:W3CDTF">2021-01-14T05:48:39Z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