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годовой отчет\2020\для КСК\проект решения думы исполнение бюдж\"/>
    </mc:Choice>
  </mc:AlternateContent>
  <bookViews>
    <workbookView xWindow="0" yWindow="0" windowWidth="16380" windowHeight="8196" firstSheet="1" activeTab="1"/>
  </bookViews>
  <sheets>
    <sheet name="2019-2020" sheetId="1" state="hidden" r:id="rId1"/>
    <sheet name="2020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76" i="2" l="1"/>
  <c r="J86" i="2" l="1"/>
  <c r="H86" i="2"/>
  <c r="J102" i="2" l="1"/>
  <c r="H87" i="2"/>
  <c r="H68" i="2"/>
  <c r="H45" i="2"/>
  <c r="H12" i="2"/>
  <c r="H29" i="2"/>
  <c r="H27" i="2"/>
  <c r="G27" i="2" s="1"/>
  <c r="G13" i="2"/>
  <c r="J29" i="2"/>
  <c r="M37" i="2"/>
  <c r="M38" i="2"/>
  <c r="I36" i="2"/>
  <c r="K36" i="2" s="1"/>
  <c r="G36" i="2"/>
  <c r="I37" i="2"/>
  <c r="G37" i="2"/>
  <c r="M36" i="2" l="1"/>
  <c r="G129" i="2" l="1"/>
  <c r="I128" i="2"/>
  <c r="G128" i="2"/>
  <c r="I127" i="2"/>
  <c r="G127" i="2"/>
  <c r="J126" i="2"/>
  <c r="I126" i="2" s="1"/>
  <c r="H126" i="2"/>
  <c r="G126" i="2" s="1"/>
  <c r="I122" i="2"/>
  <c r="G122" i="2"/>
  <c r="J121" i="2"/>
  <c r="I121" i="2" s="1"/>
  <c r="M121" i="2" s="1"/>
  <c r="H121" i="2"/>
  <c r="G121" i="2" s="1"/>
  <c r="I117" i="2"/>
  <c r="G117" i="2"/>
  <c r="I116" i="2"/>
  <c r="G116" i="2"/>
  <c r="J115" i="2"/>
  <c r="I115" i="2" s="1"/>
  <c r="H115" i="2"/>
  <c r="H114" i="2" s="1"/>
  <c r="G114" i="2" s="1"/>
  <c r="I111" i="2"/>
  <c r="G111" i="2"/>
  <c r="J110" i="2"/>
  <c r="G110" i="2"/>
  <c r="G109" i="2"/>
  <c r="G108" i="2"/>
  <c r="H107" i="2"/>
  <c r="G107" i="2" s="1"/>
  <c r="I106" i="2"/>
  <c r="M106" i="2" s="1"/>
  <c r="G106" i="2"/>
  <c r="J105" i="2"/>
  <c r="I105" i="2" s="1"/>
  <c r="H105" i="2"/>
  <c r="H102" i="2" s="1"/>
  <c r="G102" i="2" s="1"/>
  <c r="G105" i="2"/>
  <c r="I104" i="2"/>
  <c r="G104" i="2"/>
  <c r="I103" i="2"/>
  <c r="G103" i="2"/>
  <c r="I101" i="2"/>
  <c r="G101" i="2"/>
  <c r="I100" i="2"/>
  <c r="G100" i="2"/>
  <c r="I99" i="2"/>
  <c r="G99" i="2"/>
  <c r="I98" i="2"/>
  <c r="G98" i="2"/>
  <c r="I97" i="2"/>
  <c r="G97" i="2"/>
  <c r="I96" i="2"/>
  <c r="G96" i="2"/>
  <c r="J95" i="2"/>
  <c r="I95" i="2" s="1"/>
  <c r="H95" i="2"/>
  <c r="G95" i="2" s="1"/>
  <c r="I94" i="2"/>
  <c r="G94" i="2"/>
  <c r="J93" i="2"/>
  <c r="I93" i="2" s="1"/>
  <c r="H93" i="2"/>
  <c r="G93" i="2" s="1"/>
  <c r="I92" i="2"/>
  <c r="G92" i="2"/>
  <c r="J91" i="2"/>
  <c r="I91" i="2" s="1"/>
  <c r="H91" i="2"/>
  <c r="G91" i="2" s="1"/>
  <c r="I90" i="2"/>
  <c r="G90" i="2"/>
  <c r="J89" i="2"/>
  <c r="I89" i="2" s="1"/>
  <c r="H89" i="2"/>
  <c r="G89" i="2" s="1"/>
  <c r="I88" i="2"/>
  <c r="G88" i="2"/>
  <c r="J87" i="2"/>
  <c r="I87" i="2" s="1"/>
  <c r="G87" i="2"/>
  <c r="I84" i="2"/>
  <c r="G84" i="2"/>
  <c r="K84" i="2" s="1"/>
  <c r="J83" i="2"/>
  <c r="I83" i="2" s="1"/>
  <c r="H83" i="2"/>
  <c r="I80" i="2"/>
  <c r="G80" i="2"/>
  <c r="M80" i="2" s="1"/>
  <c r="J79" i="2"/>
  <c r="H79" i="2"/>
  <c r="G79" i="2" s="1"/>
  <c r="I75" i="2"/>
  <c r="G75" i="2"/>
  <c r="J74" i="2"/>
  <c r="I74" i="2" s="1"/>
  <c r="G74" i="2"/>
  <c r="I73" i="2"/>
  <c r="G73" i="2"/>
  <c r="J72" i="2"/>
  <c r="I72" i="2" s="1"/>
  <c r="H72" i="2"/>
  <c r="G72" i="2" s="1"/>
  <c r="I71" i="2"/>
  <c r="H71" i="2"/>
  <c r="G71" i="2" s="1"/>
  <c r="J70" i="2"/>
  <c r="I70" i="2" s="1"/>
  <c r="I69" i="2"/>
  <c r="G69" i="2"/>
  <c r="J68" i="2"/>
  <c r="I68" i="2" s="1"/>
  <c r="G68" i="2"/>
  <c r="I67" i="2"/>
  <c r="G67" i="2"/>
  <c r="J66" i="2"/>
  <c r="H66" i="2"/>
  <c r="G66" i="2" s="1"/>
  <c r="I63" i="2"/>
  <c r="G63" i="2"/>
  <c r="I62" i="2"/>
  <c r="G62" i="2"/>
  <c r="I61" i="2"/>
  <c r="G61" i="2"/>
  <c r="I60" i="2"/>
  <c r="G60" i="2"/>
  <c r="I59" i="2"/>
  <c r="G59" i="2"/>
  <c r="I58" i="2"/>
  <c r="G58" i="2"/>
  <c r="I57" i="2"/>
  <c r="G57" i="2"/>
  <c r="J56" i="2"/>
  <c r="H56" i="2"/>
  <c r="G56" i="2" s="1"/>
  <c r="I52" i="2"/>
  <c r="G52" i="2"/>
  <c r="J51" i="2"/>
  <c r="I51" i="2" s="1"/>
  <c r="H51" i="2"/>
  <c r="G51" i="2" s="1"/>
  <c r="G47" i="2"/>
  <c r="G46" i="2"/>
  <c r="I45" i="2"/>
  <c r="G45" i="2"/>
  <c r="J44" i="2"/>
  <c r="H44" i="2"/>
  <c r="I41" i="2"/>
  <c r="G41" i="2"/>
  <c r="J40" i="2"/>
  <c r="H40" i="2"/>
  <c r="I35" i="2"/>
  <c r="G35" i="2"/>
  <c r="I34" i="2"/>
  <c r="G34" i="2"/>
  <c r="I33" i="2"/>
  <c r="G33" i="2"/>
  <c r="J32" i="2"/>
  <c r="I32" i="2" s="1"/>
  <c r="H32" i="2"/>
  <c r="G32" i="2"/>
  <c r="I31" i="2"/>
  <c r="G31" i="2"/>
  <c r="I30" i="2"/>
  <c r="G30" i="2"/>
  <c r="J28" i="2"/>
  <c r="I28" i="2" s="1"/>
  <c r="I29" i="2"/>
  <c r="I26" i="2"/>
  <c r="K26" i="2" s="1"/>
  <c r="J25" i="2"/>
  <c r="H25" i="2"/>
  <c r="I23" i="2"/>
  <c r="I22" i="2"/>
  <c r="G22" i="2"/>
  <c r="I21" i="2"/>
  <c r="G21" i="2"/>
  <c r="I20" i="2"/>
  <c r="G20" i="2"/>
  <c r="J19" i="2"/>
  <c r="I19" i="2" s="1"/>
  <c r="H19" i="2"/>
  <c r="H18" i="2" s="1"/>
  <c r="G19" i="2"/>
  <c r="I16" i="2"/>
  <c r="G16" i="2"/>
  <c r="J15" i="2"/>
  <c r="I15" i="2" s="1"/>
  <c r="H15" i="2"/>
  <c r="H14" i="2" s="1"/>
  <c r="M126" i="2" l="1"/>
  <c r="M128" i="2"/>
  <c r="M87" i="2"/>
  <c r="M89" i="2"/>
  <c r="M91" i="2"/>
  <c r="M93" i="2"/>
  <c r="M95" i="2"/>
  <c r="M97" i="2"/>
  <c r="M111" i="2"/>
  <c r="M116" i="2"/>
  <c r="M84" i="2"/>
  <c r="M88" i="2"/>
  <c r="M90" i="2"/>
  <c r="M92" i="2"/>
  <c r="M94" i="2"/>
  <c r="M96" i="2"/>
  <c r="M98" i="2"/>
  <c r="M100" i="2"/>
  <c r="M103" i="2"/>
  <c r="K117" i="2"/>
  <c r="M117" i="2"/>
  <c r="K105" i="2"/>
  <c r="M105" i="2"/>
  <c r="J120" i="2"/>
  <c r="I120" i="2" s="1"/>
  <c r="M122" i="2"/>
  <c r="M127" i="2"/>
  <c r="M35" i="2"/>
  <c r="M20" i="2"/>
  <c r="M22" i="2"/>
  <c r="K57" i="2"/>
  <c r="M62" i="2"/>
  <c r="M33" i="2"/>
  <c r="M19" i="2"/>
  <c r="M16" i="2"/>
  <c r="M34" i="2"/>
  <c r="K46" i="2"/>
  <c r="M46" i="2"/>
  <c r="M51" i="2"/>
  <c r="M58" i="2"/>
  <c r="M60" i="2"/>
  <c r="M72" i="2"/>
  <c r="M74" i="2"/>
  <c r="K68" i="2"/>
  <c r="M68" i="2"/>
  <c r="M45" i="2"/>
  <c r="M47" i="2"/>
  <c r="M52" i="2"/>
  <c r="M57" i="2"/>
  <c r="M59" i="2"/>
  <c r="M61" i="2"/>
  <c r="M71" i="2"/>
  <c r="M73" i="2"/>
  <c r="M75" i="2"/>
  <c r="M21" i="2"/>
  <c r="K61" i="2"/>
  <c r="M63" i="2"/>
  <c r="K67" i="2"/>
  <c r="M67" i="2"/>
  <c r="K69" i="2"/>
  <c r="M69" i="2"/>
  <c r="M30" i="2"/>
  <c r="K41" i="2"/>
  <c r="M41" i="2"/>
  <c r="M32" i="2"/>
  <c r="M26" i="2"/>
  <c r="M31" i="2"/>
  <c r="M104" i="2"/>
  <c r="K103" i="2"/>
  <c r="M99" i="2"/>
  <c r="M101" i="2"/>
  <c r="K87" i="2"/>
  <c r="K99" i="2"/>
  <c r="K122" i="2"/>
  <c r="J114" i="2"/>
  <c r="I114" i="2" s="1"/>
  <c r="M114" i="2" s="1"/>
  <c r="G15" i="2"/>
  <c r="K15" i="2" s="1"/>
  <c r="J50" i="2"/>
  <c r="K73" i="2"/>
  <c r="K100" i="2"/>
  <c r="K121" i="2"/>
  <c r="J14" i="2"/>
  <c r="K30" i="2"/>
  <c r="H50" i="2"/>
  <c r="G50" i="2" s="1"/>
  <c r="K51" i="2"/>
  <c r="K80" i="2"/>
  <c r="K93" i="2"/>
  <c r="K94" i="2"/>
  <c r="I102" i="2"/>
  <c r="M102" i="2" s="1"/>
  <c r="K104" i="2"/>
  <c r="I86" i="2"/>
  <c r="H24" i="2"/>
  <c r="G23" i="2" s="1"/>
  <c r="M23" i="2" s="1"/>
  <c r="J18" i="2"/>
  <c r="I18" i="2" s="1"/>
  <c r="K31" i="2"/>
  <c r="K45" i="2"/>
  <c r="K47" i="2"/>
  <c r="K89" i="2"/>
  <c r="K90" i="2"/>
  <c r="K101" i="2"/>
  <c r="G115" i="2"/>
  <c r="K115" i="2" s="1"/>
  <c r="K127" i="2"/>
  <c r="G18" i="2"/>
  <c r="H17" i="2"/>
  <c r="G17" i="2" s="1"/>
  <c r="K20" i="2"/>
  <c r="K33" i="2"/>
  <c r="K60" i="2"/>
  <c r="K91" i="2"/>
  <c r="K95" i="2"/>
  <c r="K106" i="2"/>
  <c r="K116" i="2"/>
  <c r="H120" i="2"/>
  <c r="G120" i="2" s="1"/>
  <c r="K21" i="2"/>
  <c r="K34" i="2"/>
  <c r="K52" i="2"/>
  <c r="K59" i="2"/>
  <c r="K62" i="2"/>
  <c r="K71" i="2"/>
  <c r="K88" i="2"/>
  <c r="K92" i="2"/>
  <c r="K96" i="2"/>
  <c r="K98" i="2"/>
  <c r="K120" i="2"/>
  <c r="K126" i="2"/>
  <c r="K128" i="2"/>
  <c r="K19" i="2"/>
  <c r="K32" i="2"/>
  <c r="K22" i="2"/>
  <c r="K35" i="2"/>
  <c r="K58" i="2"/>
  <c r="K72" i="2"/>
  <c r="K63" i="2"/>
  <c r="K97" i="2"/>
  <c r="G14" i="2"/>
  <c r="H13" i="2"/>
  <c r="J17" i="2"/>
  <c r="I25" i="2"/>
  <c r="J24" i="2"/>
  <c r="I24" i="2" s="1"/>
  <c r="M24" i="2" s="1"/>
  <c r="G44" i="2"/>
  <c r="H43" i="2"/>
  <c r="I50" i="2"/>
  <c r="J49" i="2"/>
  <c r="I56" i="2"/>
  <c r="J55" i="2"/>
  <c r="K16" i="2"/>
  <c r="G29" i="2"/>
  <c r="M29" i="2" s="1"/>
  <c r="H28" i="2"/>
  <c r="I44" i="2"/>
  <c r="J43" i="2"/>
  <c r="I66" i="2"/>
  <c r="J65" i="2"/>
  <c r="I79" i="2"/>
  <c r="K79" i="2" s="1"/>
  <c r="J78" i="2"/>
  <c r="G40" i="2"/>
  <c r="H39" i="2"/>
  <c r="G39" i="2" s="1"/>
  <c r="I40" i="2"/>
  <c r="J39" i="2"/>
  <c r="I39" i="2" s="1"/>
  <c r="G83" i="2"/>
  <c r="K83" i="2" s="1"/>
  <c r="H82" i="2"/>
  <c r="I110" i="2"/>
  <c r="M110" i="2" s="1"/>
  <c r="J109" i="2"/>
  <c r="K114" i="2"/>
  <c r="H55" i="2"/>
  <c r="H70" i="2"/>
  <c r="G70" i="2" s="1"/>
  <c r="K70" i="2" s="1"/>
  <c r="H78" i="2"/>
  <c r="J82" i="2"/>
  <c r="H113" i="2"/>
  <c r="J119" i="2"/>
  <c r="J125" i="2"/>
  <c r="J113" i="2"/>
  <c r="H125" i="2"/>
  <c r="K102" i="2" l="1"/>
  <c r="M50" i="2"/>
  <c r="K29" i="2"/>
  <c r="M115" i="2"/>
  <c r="M79" i="2"/>
  <c r="M120" i="2"/>
  <c r="M83" i="2"/>
  <c r="M44" i="2"/>
  <c r="K56" i="2"/>
  <c r="M56" i="2"/>
  <c r="M39" i="2"/>
  <c r="K66" i="2"/>
  <c r="M66" i="2"/>
  <c r="M70" i="2"/>
  <c r="M15" i="2"/>
  <c r="K40" i="2"/>
  <c r="M40" i="2"/>
  <c r="K18" i="2"/>
  <c r="M18" i="2"/>
  <c r="K23" i="2"/>
  <c r="K25" i="2"/>
  <c r="M25" i="2"/>
  <c r="H49" i="2"/>
  <c r="I14" i="2"/>
  <c r="J13" i="2"/>
  <c r="I13" i="2" s="1"/>
  <c r="H119" i="2"/>
  <c r="G119" i="2" s="1"/>
  <c r="J85" i="2"/>
  <c r="I85" i="2" s="1"/>
  <c r="K44" i="2"/>
  <c r="K24" i="2"/>
  <c r="J27" i="2"/>
  <c r="I27" i="2" s="1"/>
  <c r="H85" i="2"/>
  <c r="G85" i="2" s="1"/>
  <c r="G86" i="2"/>
  <c r="K86" i="2" s="1"/>
  <c r="I125" i="2"/>
  <c r="J124" i="2"/>
  <c r="I43" i="2"/>
  <c r="J42" i="2"/>
  <c r="I42" i="2" s="1"/>
  <c r="J108" i="2"/>
  <c r="I109" i="2"/>
  <c r="M109" i="2" s="1"/>
  <c r="H48" i="2"/>
  <c r="G48" i="2" s="1"/>
  <c r="G49" i="2"/>
  <c r="I78" i="2"/>
  <c r="J77" i="2"/>
  <c r="I55" i="2"/>
  <c r="J54" i="2"/>
  <c r="G43" i="2"/>
  <c r="H42" i="2"/>
  <c r="G125" i="2"/>
  <c r="H124" i="2"/>
  <c r="H65" i="2"/>
  <c r="I65" i="2"/>
  <c r="J64" i="2"/>
  <c r="I64" i="2" s="1"/>
  <c r="G28" i="2"/>
  <c r="J48" i="2"/>
  <c r="I48" i="2" s="1"/>
  <c r="I49" i="2"/>
  <c r="G12" i="2"/>
  <c r="K13" i="2"/>
  <c r="G78" i="2"/>
  <c r="H77" i="2"/>
  <c r="I17" i="2"/>
  <c r="I119" i="2"/>
  <c r="M119" i="2" s="1"/>
  <c r="J118" i="2"/>
  <c r="I118" i="2" s="1"/>
  <c r="G113" i="2"/>
  <c r="H112" i="2"/>
  <c r="G112" i="2" s="1"/>
  <c r="I113" i="2"/>
  <c r="J112" i="2"/>
  <c r="I112" i="2" s="1"/>
  <c r="I82" i="2"/>
  <c r="J81" i="2"/>
  <c r="I81" i="2" s="1"/>
  <c r="G55" i="2"/>
  <c r="H54" i="2"/>
  <c r="G82" i="2"/>
  <c r="H81" i="2"/>
  <c r="G81" i="2" s="1"/>
  <c r="K39" i="2"/>
  <c r="K50" i="2"/>
  <c r="K85" i="2" l="1"/>
  <c r="G42" i="2"/>
  <c r="M82" i="2"/>
  <c r="M113" i="2"/>
  <c r="M125" i="2"/>
  <c r="M85" i="2"/>
  <c r="M86" i="2"/>
  <c r="M81" i="2"/>
  <c r="M112" i="2"/>
  <c r="M48" i="2"/>
  <c r="M49" i="2"/>
  <c r="M55" i="2"/>
  <c r="M43" i="2"/>
  <c r="M27" i="2"/>
  <c r="M78" i="2"/>
  <c r="M13" i="2"/>
  <c r="M42" i="2"/>
  <c r="K14" i="2"/>
  <c r="M14" i="2"/>
  <c r="K28" i="2"/>
  <c r="M28" i="2"/>
  <c r="K17" i="2"/>
  <c r="M17" i="2"/>
  <c r="K49" i="2"/>
  <c r="H118" i="2"/>
  <c r="G118" i="2" s="1"/>
  <c r="M118" i="2" s="1"/>
  <c r="K119" i="2"/>
  <c r="J12" i="2"/>
  <c r="I12" i="2" s="1"/>
  <c r="K27" i="2"/>
  <c r="K118" i="2"/>
  <c r="K55" i="2"/>
  <c r="K42" i="2"/>
  <c r="K82" i="2"/>
  <c r="K48" i="2"/>
  <c r="I77" i="2"/>
  <c r="J76" i="2"/>
  <c r="J129" i="2" s="1"/>
  <c r="J11" i="2" s="1"/>
  <c r="K43" i="2"/>
  <c r="K81" i="2"/>
  <c r="G77" i="2"/>
  <c r="H76" i="2"/>
  <c r="G54" i="2"/>
  <c r="K112" i="2"/>
  <c r="G65" i="2"/>
  <c r="K65" i="2" s="1"/>
  <c r="H64" i="2"/>
  <c r="G64" i="2" s="1"/>
  <c r="K64" i="2" s="1"/>
  <c r="K78" i="2"/>
  <c r="J107" i="2"/>
  <c r="I107" i="2" s="1"/>
  <c r="I108" i="2"/>
  <c r="I124" i="2"/>
  <c r="M124" i="2" s="1"/>
  <c r="J123" i="2"/>
  <c r="K113" i="2"/>
  <c r="G124" i="2"/>
  <c r="H123" i="2"/>
  <c r="G123" i="2" s="1"/>
  <c r="I54" i="2"/>
  <c r="J53" i="2"/>
  <c r="I53" i="2" s="1"/>
  <c r="K125" i="2"/>
  <c r="G76" i="2" l="1"/>
  <c r="H11" i="2"/>
  <c r="M76" i="2"/>
  <c r="M54" i="2"/>
  <c r="M77" i="2"/>
  <c r="M64" i="2"/>
  <c r="M65" i="2"/>
  <c r="M12" i="2"/>
  <c r="K107" i="2"/>
  <c r="M107" i="2"/>
  <c r="K108" i="2"/>
  <c r="M108" i="2"/>
  <c r="K12" i="2"/>
  <c r="K54" i="2"/>
  <c r="H53" i="2"/>
  <c r="I123" i="2"/>
  <c r="K124" i="2"/>
  <c r="K77" i="2"/>
  <c r="K76" i="2" l="1"/>
  <c r="G53" i="2"/>
  <c r="K53" i="2" s="1"/>
  <c r="G11" i="2"/>
  <c r="K123" i="2"/>
  <c r="M123" i="2"/>
  <c r="I129" i="2"/>
  <c r="I11" i="2"/>
  <c r="M53" i="2" l="1"/>
  <c r="K11" i="2"/>
  <c r="M11" i="2"/>
  <c r="H106" i="1"/>
  <c r="G106" i="1"/>
  <c r="G105" i="1" s="1"/>
  <c r="H105" i="1"/>
  <c r="H104" i="1"/>
  <c r="G104" i="1"/>
  <c r="G103" i="1" s="1"/>
  <c r="H103" i="1"/>
  <c r="H101" i="1"/>
  <c r="G101" i="1"/>
  <c r="G100" i="1" s="1"/>
  <c r="G99" i="1" s="1"/>
  <c r="G98" i="1" s="1"/>
  <c r="H100" i="1"/>
  <c r="H99" i="1" s="1"/>
  <c r="H98" i="1" s="1"/>
  <c r="H96" i="1"/>
  <c r="G96" i="1"/>
  <c r="H94" i="1"/>
  <c r="G94" i="1"/>
  <c r="H90" i="1"/>
  <c r="G90" i="1"/>
  <c r="G89" i="1" s="1"/>
  <c r="G88" i="1" s="1"/>
  <c r="G87" i="1" s="1"/>
  <c r="H89" i="1"/>
  <c r="H88" i="1" s="1"/>
  <c r="H87" i="1" s="1"/>
  <c r="H85" i="1"/>
  <c r="G85" i="1"/>
  <c r="H83" i="1"/>
  <c r="G83" i="1"/>
  <c r="H81" i="1"/>
  <c r="G81" i="1"/>
  <c r="G80" i="1" s="1"/>
  <c r="G79" i="1" s="1"/>
  <c r="H80" i="1"/>
  <c r="H79" i="1" s="1"/>
  <c r="H77" i="1"/>
  <c r="H76" i="1" s="1"/>
  <c r="G77" i="1"/>
  <c r="G76" i="1"/>
  <c r="G75" i="1" s="1"/>
  <c r="H75" i="1"/>
  <c r="H72" i="1"/>
  <c r="G72" i="1"/>
  <c r="G71" i="1" s="1"/>
  <c r="G70" i="1" s="1"/>
  <c r="G69" i="1" s="1"/>
  <c r="H71" i="1"/>
  <c r="H70" i="1" s="1"/>
  <c r="H69" i="1"/>
  <c r="H67" i="1"/>
  <c r="G67" i="1"/>
  <c r="H66" i="1"/>
  <c r="H65" i="1" s="1"/>
  <c r="G66" i="1"/>
  <c r="G65" i="1"/>
  <c r="G64" i="1" s="1"/>
  <c r="G63" i="1" s="1"/>
  <c r="G62" i="1" s="1"/>
  <c r="H64" i="1"/>
  <c r="H63" i="1" s="1"/>
  <c r="H62" i="1" s="1"/>
  <c r="H60" i="1"/>
  <c r="G60" i="1"/>
  <c r="G59" i="1" s="1"/>
  <c r="G58" i="1" s="1"/>
  <c r="G57" i="1" s="1"/>
  <c r="H59" i="1"/>
  <c r="H58" i="1" s="1"/>
  <c r="H57" i="1" s="1"/>
  <c r="H54" i="1"/>
  <c r="G54" i="1"/>
  <c r="G53" i="1" s="1"/>
  <c r="G52" i="1" s="1"/>
  <c r="G51" i="1" s="1"/>
  <c r="H53" i="1"/>
  <c r="H52" i="1" s="1"/>
  <c r="H51" i="1" s="1"/>
  <c r="H49" i="1"/>
  <c r="G49" i="1"/>
  <c r="G48" i="1" s="1"/>
  <c r="H48" i="1"/>
  <c r="H46" i="1"/>
  <c r="G46" i="1"/>
  <c r="H44" i="1"/>
  <c r="G44" i="1"/>
  <c r="H42" i="1"/>
  <c r="G42" i="1"/>
  <c r="H38" i="1"/>
  <c r="H37" i="1" s="1"/>
  <c r="H36" i="1" s="1"/>
  <c r="H35" i="1" s="1"/>
  <c r="G38" i="1"/>
  <c r="G37" i="1"/>
  <c r="G36" i="1" s="1"/>
  <c r="H33" i="1"/>
  <c r="H32" i="1" s="1"/>
  <c r="H31" i="1" s="1"/>
  <c r="G33" i="1"/>
  <c r="G32" i="1"/>
  <c r="G31" i="1" s="1"/>
  <c r="H25" i="1"/>
  <c r="G25" i="1"/>
  <c r="H22" i="1"/>
  <c r="H21" i="1" s="1"/>
  <c r="G22" i="1"/>
  <c r="G21" i="1"/>
  <c r="G20" i="1" s="1"/>
  <c r="G19" i="1" s="1"/>
  <c r="H20" i="1"/>
  <c r="H19" i="1" s="1"/>
  <c r="H17" i="1"/>
  <c r="H16" i="1" s="1"/>
  <c r="G17" i="1"/>
  <c r="G16" i="1"/>
  <c r="G15" i="1" s="1"/>
  <c r="H15" i="1"/>
  <c r="G35" i="1" l="1"/>
  <c r="G14" i="1" s="1"/>
  <c r="G13" i="1" s="1"/>
  <c r="H14" i="1"/>
  <c r="H13" i="1" s="1"/>
</calcChain>
</file>

<file path=xl/sharedStrings.xml><?xml version="1.0" encoding="utf-8"?>
<sst xmlns="http://schemas.openxmlformats.org/spreadsheetml/2006/main" count="1295" uniqueCount="244">
  <si>
    <t>Приложение № 14</t>
  </si>
  <si>
    <t>к решению Нижнеивкинской</t>
  </si>
  <si>
    <t>Поселковой Думы</t>
  </si>
  <si>
    <t>от 20 .12.18 №   17/73</t>
  </si>
  <si>
    <t>ВЕДОМСТВЕННАЯ СТРУКТУРА</t>
  </si>
  <si>
    <t>расходов бюджета Нижнеивкинского городского поселения на  плановый период 2020-2021 года</t>
  </si>
  <si>
    <t>Наименование показателя</t>
  </si>
  <si>
    <t>Вед.</t>
  </si>
  <si>
    <t>Разд.</t>
  </si>
  <si>
    <t>Ц.ст.</t>
  </si>
  <si>
    <t>Расх.</t>
  </si>
  <si>
    <t>КОСГУ</t>
  </si>
  <si>
    <t>Сумма всего (тыс.руб.)       на 2019</t>
  </si>
  <si>
    <t>Сумма всего (тыс.руб.)       на 2020</t>
  </si>
  <si>
    <t>Всего расходов</t>
  </si>
  <si>
    <t>981</t>
  </si>
  <si>
    <t>0000</t>
  </si>
  <si>
    <t>0000000000</t>
  </si>
  <si>
    <t>000</t>
  </si>
  <si>
    <t>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</si>
  <si>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</si>
  <si>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</si>
  <si>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</si>
  <si>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2019-2021 годы</t>
  </si>
  <si>
    <t>0100000000</t>
  </si>
  <si>
    <t xml:space="preserve">            Глава муниципального образования</t>
  </si>
  <si>
    <t>0100001010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</si>
  <si>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</si>
  <si>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</si>
  <si>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</si>
  <si>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</si>
  <si>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Органы местного самоуправления (центральный аппарат)</t>
  </si>
  <si>
    <t>0100001030</t>
  </si>
  <si>
    <t xml:space="preserve">        Выравнивание обеспеченности муниципальных образований по реализации ими их отдельных расходных обязательств</t>
  </si>
  <si>
    <t>010001403А</t>
  </si>
  <si>
    <t xml:space="preserve">        Софинансирование на выравнивание обеспеченности муниципальных образований</t>
  </si>
  <si>
    <t>010001403Б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</si>
  <si>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</si>
  <si>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</si>
  <si>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</si>
  <si>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</si>
  <si>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</si>
  <si>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</si>
  <si>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</si>
  <si>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0100001050</t>
  </si>
  <si>
    <t xml:space="preserve">        Резервные фонды</t>
  </si>
  <si>
    <t>0111</t>
  </si>
  <si>
    <t xml:space="preserve">            Резервный фонд администрации поселения</t>
  </si>
  <si>
    <t>0100007040</t>
  </si>
  <si>
    <t xml:space="preserve">        Другие общегосударственные вопросы</t>
  </si>
  <si>
    <t>0113</t>
  </si>
  <si>
    <t xml:space="preserve">  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</si>
  <si>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</si>
  <si>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  Взносы в ассоциацию</t>
  </si>
  <si>
    <t>0100002050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</si>
  <si>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</si>
  <si>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</si>
  <si>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Условно утверждаемые расходы</t>
  </si>
  <si>
    <t>0100088000</t>
  </si>
  <si>
    <t xml:space="preserve">          Муниципальная программа "Управление муниципальным имуществом Нижнеивкинского городского поселения 2019-2021 гг"</t>
  </si>
  <si>
    <t>0200000000</t>
  </si>
  <si>
    <t xml:space="preserve">            Мероприятия по управлению, содержанию, и ремонту муниципального имущества</t>
  </si>
  <si>
    <t>0200001050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</si>
  <si>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</si>
  <si>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</si>
  <si>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</si>
  <si>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</si>
  <si>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</si>
  <si>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0100051180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</si>
  <si>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</si>
  <si>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</si>
  <si>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</si>
  <si>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</si>
  <si>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2019-2021 гг"</t>
  </si>
  <si>
    <t>0600000000</t>
  </si>
  <si>
    <t xml:space="preserve">            Мероприятия в области национальной безопасности и правоохранительной деятельности</t>
  </si>
  <si>
    <t>0600004010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</si>
  <si>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</si>
  <si>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</si>
  <si>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</si>
  <si>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</si>
  <si>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програма  «Дорожное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годы»</t>
  </si>
  <si>
    <t>1100000000</t>
  </si>
  <si>
    <t xml:space="preserve">            Содержание и ремонт автомобильных дорог общего пользования местного значения</t>
  </si>
  <si>
    <t>1100004110</t>
  </si>
  <si>
    <t xml:space="preserve">            Расходы на благоустройство дворовой территории по ул Курортная пгт. Нижнеивкино</t>
  </si>
  <si>
    <t>0406</t>
  </si>
  <si>
    <t>01000R0161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</si>
  <si>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</si>
  <si>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</si>
  <si>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</si>
  <si>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</si>
  <si>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програма  «Развитие жилищно-коммунального хозяйства и благоустройства территории Нижнеивкинского городского поселения на 2019-2021 годы»</t>
  </si>
  <si>
    <t>0700000000</t>
  </si>
  <si>
    <t xml:space="preserve">            Мероприятия в области жилищного хозяйства</t>
  </si>
  <si>
    <t>0700004200</t>
  </si>
  <si>
    <t xml:space="preserve">              Межбюджетные трансферты</t>
  </si>
  <si>
    <t>500</t>
  </si>
  <si>
    <t xml:space="preserve">        Коммунальное хозяйство</t>
  </si>
  <si>
    <t>0502</t>
  </si>
  <si>
    <t xml:space="preserve">            Мероприятия в области коммунального хозяйства</t>
  </si>
  <si>
    <t>0700004300</t>
  </si>
  <si>
    <t xml:space="preserve">        Благоустройство</t>
  </si>
  <si>
    <t>0503</t>
  </si>
  <si>
    <t xml:space="preserve">            Уличное освещение</t>
  </si>
  <si>
    <t>0700004410</t>
  </si>
  <si>
    <t xml:space="preserve">            Организация и содержание мест захоронения</t>
  </si>
  <si>
    <t>0700004420</t>
  </si>
  <si>
    <t xml:space="preserve">            Прочие мероприятия по благоустройству городских округов и поселений</t>
  </si>
  <si>
    <t>0700004430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</si>
  <si>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</si>
  <si>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</si>
  <si>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</si>
  <si>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</si>
  <si>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Муниципальная программа «Организация культурного обслуживания населения в Нижнеивкинском  городском поселении на 2019-2021 годах»</t>
  </si>
  <si>
    <t>0800000000</t>
  </si>
  <si>
    <t xml:space="preserve">            Библиотека-клуб</t>
  </si>
  <si>
    <t>0800002300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</si>
  <si>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</si>
  <si>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>080001403А</t>
  </si>
  <si>
    <t xml:space="preserve">            Софинансирование на выравнивание обеспеченности муниципальных образований</t>
  </si>
  <si>
    <t>080001403Б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</si>
  <si>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</si>
  <si>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</si>
  <si>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</si>
  <si>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</si>
  <si>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Ежемесячная доплата к пенсии муниципальным служащим</t>
  </si>
  <si>
    <t>0100008110</t>
  </si>
  <si>
    <t xml:space="preserve">  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</si>
  <si>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</si>
  <si>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</si>
  <si>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</si>
  <si>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</si>
  <si>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</si>
  <si>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Муниципальная программа "Развитие физической культуры и спорта в Нижнеивкинском городском поселении 2019-2021 гг"</t>
  </si>
  <si>
    <t>1000000000</t>
  </si>
  <si>
    <t xml:space="preserve">            Мероприятия в области физической культуры и спорта</t>
  </si>
  <si>
    <t>1000004010</t>
  </si>
  <si>
    <t>11000S5170</t>
  </si>
  <si>
    <t>0700004440</t>
  </si>
  <si>
    <t>Приложение №4</t>
  </si>
  <si>
    <t>Исполнение бюджета муниципального образования Нижнеивкинское городское поселение по Ведомственной структуре</t>
  </si>
  <si>
    <t>расходов бюджета Нижнеивкинского городского поселения на 2020 год</t>
  </si>
  <si>
    <t>Утверждено сводной бюджетной росписью (тыс.руб.)</t>
  </si>
  <si>
    <t xml:space="preserve">  Муниципальное учреждение администрация Нижнеивкинского городского поселения Куменского района Кировской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</si>
  <si>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</si>
  <si>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</si>
  <si>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</si>
  <si>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 xml:space="preserve">          Глава муниципального образования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</si>
  <si>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</si>
  <si>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</si>
  <si>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Органы местного самоуправления (центральный аппарат)</t>
  </si>
  <si>
    <t xml:space="preserve">            Закупка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</si>
  <si>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</si>
  <si>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  Резервные фонды</t>
  </si>
  <si>
    <t xml:space="preserve">          Резервный фонд администрации поселения</t>
  </si>
  <si>
    <t xml:space="preserve">      Другие общегосударственные вопросы</t>
  </si>
  <si>
    <t xml:space="preserve">          Расходы на мероприятия хозяйственного обеспечения деятельности органов местного самоуправления</t>
  </si>
  <si>
    <t xml:space="preserve">          Взносы в ассоциацию</t>
  </si>
  <si>
    <t xml:space="preserve">          Условно утверждаемые расходы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</si>
  <si>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</si>
  <si>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 xml:space="preserve">          Мероприятия по управлению, содержанию, и ремонту муниципального имущества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</si>
  <si>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</si>
  <si>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</si>
  <si>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Осуществление первичного воинского учета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</si>
  <si>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</si>
  <si>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</si>
  <si>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</si>
  <si>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 xml:space="preserve">          Мероприятия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</si>
  <si>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</si>
  <si>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Водное хозяйство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</si>
  <si>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</si>
  <si>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</si>
  <si>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</si>
  <si>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</si>
  <si>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</si>
  <si>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</si>
  <si>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</si>
  <si>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</si>
  <si>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</si>
  <si>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</si>
  <si>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</si>
  <si>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 xml:space="preserve">          Содержание и ремонт автомобильных дорог общего пользования местного значения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</si>
  <si>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</si>
  <si>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</si>
  <si>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</si>
  <si>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</si>
  <si>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</si>
  <si>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11000S5550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</si>
  <si>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</si>
  <si>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</si>
  <si>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</si>
  <si>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</si>
  <si>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 xml:space="preserve">          Мероприятия в области жилищного хозяйства</t>
  </si>
  <si>
    <t xml:space="preserve">      Коммунальное хозяйство</t>
  </si>
  <si>
    <t xml:space="preserve">          Мероприятия в области коммунального хозяйства</t>
  </si>
  <si>
    <t xml:space="preserve">      Благоустройство</t>
  </si>
  <si>
    <t xml:space="preserve">          Уличное освещение</t>
  </si>
  <si>
    <t xml:space="preserve">          Организация и содержание мест захоронения</t>
  </si>
  <si>
    <t xml:space="preserve">          Прочие мероприятия по благоустройству городских округов и поселений</t>
  </si>
  <si>
    <t xml:space="preserve">          Расходы на памятник воинам ВОВ в пгт Нижнеивкино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</si>
  <si>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</si>
  <si>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</si>
  <si>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</si>
  <si>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</si>
  <si>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</si>
  <si>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</si>
  <si>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</si>
  <si>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</si>
  <si>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</si>
  <si>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</si>
  <si>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</si>
  <si>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</si>
  <si>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</si>
  <si>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</si>
  <si>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</si>
  <si>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</si>
  <si>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</si>
  <si>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</si>
  <si>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</si>
  <si>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</si>
  <si>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</si>
  <si>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 xml:space="preserve">      Культура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</si>
  <si>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</si>
  <si>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 xml:space="preserve">          Библиотека-клуб</t>
  </si>
  <si>
    <t xml:space="preserve">    СОЦИАЛЬНАЯ ПОЛИТИКА</t>
  </si>
  <si>
    <t xml:space="preserve">      Пенсионное обеспечение</t>
  </si>
  <si>
    <t xml:space="preserve">          Ежемесячная доплата к пенсии муниципальным служащим</t>
  </si>
  <si>
    <t xml:space="preserve">            Социальное обеспечение и иные выплаты населению</t>
  </si>
  <si>
    <t xml:space="preserve">    ФИЗИЧЕСКАЯ КУЛЬТУРА И СПОРТ</t>
  </si>
  <si>
    <t xml:space="preserve">      Массовый спорт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</si>
  <si>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</si>
  <si>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 xml:space="preserve">          Мероприятия в области физической культуры и спорта</t>
  </si>
  <si>
    <t xml:space="preserve">Всего расходов:   </t>
  </si>
  <si>
    <t>План  (тыс.руб.)       на 2020</t>
  </si>
  <si>
    <t>Факт (тыс.руб.)       на 2020</t>
  </si>
  <si>
    <t>% исполнения</t>
  </si>
  <si>
    <t>Факт (тыс.руб.)       на 2022</t>
  </si>
  <si>
    <t>Факт (тыс.руб.)       на 2023</t>
  </si>
  <si>
    <t xml:space="preserve">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</si>
  <si>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Финансовое обеспечение деятельности органов местного самоуправления</t>
  </si>
  <si>
    <t>1500000000</t>
  </si>
  <si>
    <t>1500001040</t>
  </si>
  <si>
    <t xml:space="preserve">от.06.04.2021  №42-200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</si>
</sst>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>
      <alignment vertical="top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1" fontId="1" fillId="0" borderId="1">
      <alignment horizontal="center" vertical="top" shrinkToFi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1">
      <alignment horizontal="left"/>
    </xf>
    <xf numFmtId="0" fontId="1" fillId="0" borderId="1">
      <alignment horizontal="center" vertical="center" wrapText="1"/>
    </xf>
    <xf numFmtId="4" fontId="2" fillId="2" borderId="1">
      <alignment horizontal="right" vertical="top" shrinkToFit="1"/>
    </xf>
    <xf numFmtId="0" fontId="1" fillId="0" borderId="1">
      <alignment horizontal="center" vertical="center" wrapText="1"/>
    </xf>
    <xf numFmtId="0" fontId="2" fillId="0" borderId="1">
      <alignment vertical="top" wrapText="1"/>
    </xf>
    <xf numFmtId="4" fontId="2" fillId="3" borderId="1">
      <alignment horizontal="right" vertical="top" shrinkToFit="1"/>
    </xf>
    <xf numFmtId="0" fontId="8" fillId="0" borderId="0"/>
  </cellStyleXfs>
  <cellXfs count="79">
    <xf numFmtId="0" fontId="0" fillId="0" borderId="0" xfId="0">
      <alignment vertical="top"/>
    </xf>
    <xf numFmtId="0" fontId="0" fillId="0" borderId="0" xfId="0" applyFont="1" applyBorder="1" applyAlignment="1" applyProtection="1">
      <alignment horizontal="left" vertical="top"/>
    </xf>
    <xf numFmtId="0" fontId="0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>
      <alignment horizontal="center" vertical="top"/>
    </xf>
    <xf numFmtId="0" fontId="2" fillId="0" borderId="1" xfId="17" applyFont="1" applyAlignment="1" applyProtection="1">
      <alignment horizontal="left" vertical="top" wrapText="1"/>
    </xf>
    <xf numFmtId="1" fontId="1" fillId="0" borderId="1" xfId="3" applyFont="1" applyProtection="1">
      <alignment horizontal="center" vertical="top" shrinkToFit="1"/>
    </xf>
    <xf numFmtId="4" fontId="2" fillId="3" borderId="3" xfId="18" applyBorder="1" applyProtection="1">
      <alignment horizontal="right" vertical="top" shrinkToFit="1"/>
    </xf>
    <xf numFmtId="0" fontId="2" fillId="3" borderId="1" xfId="17" applyFont="1" applyFill="1" applyAlignment="1" applyProtection="1">
      <alignment horizontal="left" vertical="top" wrapText="1"/>
    </xf>
    <xf numFmtId="1" fontId="1" fillId="3" borderId="1" xfId="3" applyFont="1" applyFill="1" applyProtection="1">
      <alignment horizontal="center" vertical="top" shrinkToFit="1"/>
    </xf>
    <xf numFmtId="4" fontId="2" fillId="3" borderId="1" xfId="18" applyProtection="1">
      <alignment horizontal="right" vertical="top" shrinkToFit="1"/>
    </xf>
    <xf numFmtId="0" fontId="2" fillId="0" borderId="1" xfId="17" applyFont="1" applyAlignment="1" applyProtection="1">
      <alignment vertical="top" wrapText="1"/>
    </xf>
    <xf numFmtId="49" fontId="1" fillId="3" borderId="1" xfId="3" applyNumberFormat="1" applyFont="1" applyFill="1" applyProtection="1">
      <alignment horizontal="center" vertical="top" shrinkToFit="1"/>
    </xf>
    <xf numFmtId="2" fontId="1" fillId="3" borderId="1" xfId="3" applyNumberFormat="1" applyFill="1" applyAlignment="1" applyProtection="1">
      <alignment horizontal="right" vertical="top" shrinkToFi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0" fillId="4" borderId="0" xfId="0" applyFont="1" applyFill="1" applyBorder="1" applyAlignment="1" applyProtection="1">
      <alignment vertical="top"/>
    </xf>
    <xf numFmtId="49" fontId="1" fillId="0" borderId="1" xfId="3" applyNumberFormat="1" applyFont="1" applyProtection="1">
      <alignment horizontal="center" vertical="top" shrinkToFit="1"/>
    </xf>
    <xf numFmtId="0" fontId="0" fillId="5" borderId="0" xfId="0" applyFont="1" applyFill="1" applyBorder="1" applyAlignment="1" applyProtection="1">
      <alignment vertical="top"/>
    </xf>
    <xf numFmtId="0" fontId="6" fillId="0" borderId="0" xfId="0" applyFont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  <xf numFmtId="0" fontId="9" fillId="0" borderId="1" xfId="1" applyNumberFormat="1" applyFont="1" applyAlignment="1" applyProtection="1">
      <alignment horizontal="center" vertical="center" wrapText="1"/>
    </xf>
    <xf numFmtId="0" fontId="9" fillId="0" borderId="1" xfId="1" applyNumberFormat="1" applyFo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 vertical="top" wrapText="1"/>
    </xf>
    <xf numFmtId="0" fontId="9" fillId="0" borderId="0" xfId="19" applyNumberFormat="1" applyFont="1" applyProtection="1"/>
    <xf numFmtId="0" fontId="11" fillId="0" borderId="1" xfId="9" applyNumberFormat="1" applyFont="1" applyAlignment="1" applyProtection="1">
      <alignment vertical="top" wrapText="1"/>
    </xf>
    <xf numFmtId="1" fontId="11" fillId="0" borderId="1" xfId="10" applyNumberFormat="1" applyFont="1" applyAlignment="1" applyProtection="1">
      <alignment horizontal="center" vertical="top" shrinkToFit="1"/>
    </xf>
    <xf numFmtId="164" fontId="11" fillId="0" borderId="1" xfId="10" applyNumberFormat="1" applyFont="1" applyAlignment="1" applyProtection="1">
      <alignment horizontal="center" vertical="top" shrinkToFit="1"/>
    </xf>
    <xf numFmtId="4" fontId="9" fillId="0" borderId="1" xfId="12" applyNumberFormat="1" applyFont="1" applyAlignment="1" applyProtection="1">
      <alignment horizontal="right" vertical="top" shrinkToFit="1"/>
    </xf>
    <xf numFmtId="164" fontId="9" fillId="6" borderId="1" xfId="12" applyNumberFormat="1" applyFont="1" applyFill="1" applyAlignment="1" applyProtection="1">
      <alignment horizontal="right" vertical="top" shrinkToFit="1"/>
    </xf>
    <xf numFmtId="164" fontId="9" fillId="0" borderId="1" xfId="12" applyNumberFormat="1" applyFont="1" applyAlignment="1" applyProtection="1">
      <alignment horizontal="right" vertical="top" shrinkToFit="1"/>
    </xf>
    <xf numFmtId="0" fontId="9" fillId="0" borderId="1" xfId="9" applyNumberFormat="1" applyFont="1" applyAlignment="1" applyProtection="1">
      <alignment vertical="top" wrapText="1"/>
    </xf>
    <xf numFmtId="1" fontId="9" fillId="0" borderId="1" xfId="10" applyNumberFormat="1" applyFont="1" applyAlignment="1" applyProtection="1">
      <alignment horizontal="center" vertical="top" shrinkToFit="1"/>
    </xf>
    <xf numFmtId="164" fontId="9" fillId="0" borderId="1" xfId="10" applyNumberFormat="1" applyFont="1" applyAlignment="1" applyProtection="1">
      <alignment horizontal="center" vertical="top" shrinkToFit="1"/>
    </xf>
    <xf numFmtId="4" fontId="12" fillId="0" borderId="1" xfId="12" applyNumberFormat="1" applyFont="1" applyAlignment="1" applyProtection="1">
      <alignment horizontal="right" vertical="top" shrinkToFit="1"/>
    </xf>
    <xf numFmtId="4" fontId="3" fillId="0" borderId="1" xfId="12" applyNumberFormat="1" applyFont="1" applyAlignment="1" applyProtection="1">
      <alignment horizontal="right" vertical="top" shrinkToFit="1"/>
    </xf>
    <xf numFmtId="0" fontId="9" fillId="0" borderId="1" xfId="10" applyNumberFormat="1" applyFont="1" applyAlignment="1" applyProtection="1">
      <alignment horizontal="center" vertical="top" shrinkToFit="1"/>
    </xf>
    <xf numFmtId="49" fontId="9" fillId="0" borderId="1" xfId="10" applyNumberFormat="1" applyFont="1" applyAlignment="1" applyProtection="1">
      <alignment horizontal="center" vertical="top" shrinkToFit="1"/>
    </xf>
    <xf numFmtId="2" fontId="9" fillId="0" borderId="1" xfId="12" applyNumberFormat="1" applyFont="1" applyAlignment="1" applyProtection="1">
      <alignment horizontal="right" vertical="top" shrinkToFit="1"/>
    </xf>
    <xf numFmtId="4" fontId="9" fillId="0" borderId="1" xfId="4" applyNumberFormat="1" applyFont="1" applyAlignment="1" applyProtection="1">
      <alignment horizontal="right" vertical="top" shrinkToFit="1"/>
    </xf>
    <xf numFmtId="164" fontId="9" fillId="0" borderId="1" xfId="4" applyNumberFormat="1" applyFont="1" applyAlignment="1" applyProtection="1">
      <alignment horizontal="right" vertical="top" shrinkToFit="1"/>
    </xf>
    <xf numFmtId="164" fontId="9" fillId="6" borderId="1" xfId="4" applyNumberFormat="1" applyFont="1" applyFill="1" applyAlignment="1" applyProtection="1">
      <alignment horizontal="right" vertical="top" shrinkToFit="1"/>
    </xf>
    <xf numFmtId="1" fontId="1" fillId="6" borderId="1" xfId="3" applyFont="1" applyFill="1" applyProtection="1">
      <alignment horizontal="center" vertical="top" shrinkToFit="1"/>
    </xf>
    <xf numFmtId="4" fontId="9" fillId="0" borderId="4" xfId="12" applyNumberFormat="1" applyFont="1" applyBorder="1" applyAlignment="1" applyProtection="1">
      <alignment horizontal="right" vertical="top" shrinkToFit="1"/>
    </xf>
    <xf numFmtId="0" fontId="9" fillId="0" borderId="5" xfId="9" applyNumberFormat="1" applyFont="1" applyBorder="1" applyAlignment="1" applyProtection="1">
      <alignment vertical="top" wrapText="1"/>
    </xf>
    <xf numFmtId="1" fontId="9" fillId="0" borderId="5" xfId="10" applyNumberFormat="1" applyFont="1" applyBorder="1" applyAlignment="1" applyProtection="1">
      <alignment horizontal="center" vertical="top" shrinkToFit="1"/>
    </xf>
    <xf numFmtId="1" fontId="1" fillId="6" borderId="5" xfId="3" applyFont="1" applyFill="1" applyBorder="1" applyProtection="1">
      <alignment horizontal="center" vertical="top" shrinkToFit="1"/>
    </xf>
    <xf numFmtId="164" fontId="11" fillId="0" borderId="5" xfId="10" applyNumberFormat="1" applyFont="1" applyBorder="1" applyAlignment="1" applyProtection="1">
      <alignment horizontal="center" vertical="top" shrinkToFit="1"/>
    </xf>
    <xf numFmtId="0" fontId="11" fillId="0" borderId="3" xfId="2" applyFont="1" applyBorder="1" applyAlignment="1">
      <alignment horizontal="left"/>
    </xf>
    <xf numFmtId="164" fontId="11" fillId="0" borderId="3" xfId="10" applyNumberFormat="1" applyFont="1" applyBorder="1" applyAlignment="1" applyProtection="1">
      <alignment horizontal="center" vertical="top" shrinkToFit="1"/>
    </xf>
    <xf numFmtId="0" fontId="9" fillId="0" borderId="6" xfId="9" applyNumberFormat="1" applyFont="1" applyBorder="1" applyAlignment="1" applyProtection="1">
      <alignment vertical="top" wrapText="1"/>
    </xf>
    <xf numFmtId="1" fontId="9" fillId="0" borderId="7" xfId="10" applyNumberFormat="1" applyFont="1" applyBorder="1" applyAlignment="1" applyProtection="1">
      <alignment horizontal="center" vertical="top" shrinkToFit="1"/>
    </xf>
    <xf numFmtId="1" fontId="1" fillId="6" borderId="8" xfId="3" applyFont="1" applyFill="1" applyBorder="1" applyProtection="1">
      <alignment horizontal="center" vertical="top" shrinkToFit="1"/>
    </xf>
    <xf numFmtId="164" fontId="11" fillId="0" borderId="9" xfId="10" applyNumberFormat="1" applyFont="1" applyBorder="1" applyAlignment="1" applyProtection="1">
      <alignment horizontal="center" vertical="top" shrinkToFit="1"/>
    </xf>
    <xf numFmtId="165" fontId="0" fillId="0" borderId="1" xfId="0" applyNumberFormat="1" applyBorder="1">
      <alignment vertical="top"/>
    </xf>
    <xf numFmtId="0" fontId="3" fillId="0" borderId="1" xfId="0" applyFont="1" applyBorder="1" applyAlignment="1">
      <alignment horizontal="left" wrapText="1"/>
    </xf>
    <xf numFmtId="0" fontId="9" fillId="0" borderId="10" xfId="9" applyNumberFormat="1" applyFont="1" applyBorder="1" applyAlignment="1" applyProtection="1">
      <alignment horizontal="left" vertical="top" wrapText="1"/>
    </xf>
    <xf numFmtId="49" fontId="9" fillId="0" borderId="11" xfId="10" applyNumberFormat="1" applyFont="1" applyBorder="1" applyAlignment="1" applyProtection="1">
      <alignment horizontal="center" vertical="top" shrinkToFit="1"/>
    </xf>
    <xf numFmtId="0" fontId="3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center" vertical="top"/>
    </xf>
    <xf numFmtId="0" fontId="1" fillId="0" borderId="1" xfId="16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left" vertical="center" wrapText="1"/>
    </xf>
    <xf numFmtId="0" fontId="1" fillId="0" borderId="1" xfId="2" applyFont="1" applyBorder="1" applyAlignment="1" applyProtection="1">
      <alignment horizontal="center" vertical="center" wrapText="1"/>
    </xf>
    <xf numFmtId="0" fontId="1" fillId="0" borderId="1" xfId="4" applyFont="1" applyBorder="1" applyAlignment="1" applyProtection="1">
      <alignment horizontal="center" vertical="center" wrapText="1"/>
    </xf>
    <xf numFmtId="0" fontId="1" fillId="0" borderId="1" xfId="5" applyFont="1" applyBorder="1" applyAlignment="1" applyProtection="1">
      <alignment horizontal="center" vertical="center" wrapText="1"/>
    </xf>
    <xf numFmtId="0" fontId="1" fillId="0" borderId="1" xfId="6" applyFont="1" applyBorder="1" applyAlignment="1" applyProtection="1">
      <alignment horizontal="center" vertical="center" wrapText="1"/>
    </xf>
    <xf numFmtId="0" fontId="1" fillId="0" borderId="1" xfId="7" applyFont="1" applyBorder="1" applyAlignment="1" applyProtection="1">
      <alignment horizontal="center" vertical="center" wrapText="1"/>
    </xf>
    <xf numFmtId="0" fontId="1" fillId="0" borderId="2" xfId="16" applyFont="1" applyBorder="1" applyAlignment="1" applyProtection="1">
      <alignment horizontal="center" vertical="center" wrapText="1"/>
    </xf>
    <xf numFmtId="0" fontId="11" fillId="0" borderId="3" xfId="2" applyNumberFormat="1" applyFont="1" applyBorder="1" applyAlignment="1" applyProtection="1">
      <alignment horizontal="left"/>
    </xf>
    <xf numFmtId="0" fontId="11" fillId="0" borderId="3" xfId="2" applyFont="1" applyBorder="1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20">
    <cellStyle name="xl22" xfId="1"/>
    <cellStyle name="xl23" xfId="19"/>
    <cellStyle name="xl25" xfId="2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4" xfId="10"/>
    <cellStyle name="xl35" xfId="11"/>
    <cellStyle name="xl36" xfId="12"/>
    <cellStyle name="xl37" xfId="13"/>
    <cellStyle name="xl38" xfId="14"/>
    <cellStyle name="xl40" xfId="15"/>
    <cellStyle name="xl42" xfId="16"/>
    <cellStyle name="xl60" xfId="17"/>
    <cellStyle name="xl63" xfId="18"/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selection activeCell="J13" sqref="J13:M14"/>
    </sheetView>
  </sheetViews>
  <sheetFormatPr defaultRowHeight="13.2" x14ac:dyDescent="0.25"/>
  <cols>
    <col min="1" max="1" width="58.33203125" style="1" customWidth="1"/>
    <col min="2" max="3" width="9" customWidth="1"/>
    <col min="4" max="4" width="12.109375" style="2" customWidth="1"/>
    <col min="5" max="5" width="7.6640625" style="2" customWidth="1"/>
    <col min="6" max="6" width="7.33203125" style="2" customWidth="1"/>
    <col min="7" max="7" width="11.5546875" style="2"/>
    <col min="8" max="8" width="12.44140625" style="2" customWidth="1"/>
    <col min="9" max="1025" width="9" customWidth="1"/>
  </cols>
  <sheetData>
    <row r="1" spans="1:8" ht="15.6" x14ac:dyDescent="0.25">
      <c r="A1" s="2"/>
      <c r="B1" s="2"/>
      <c r="C1" s="2"/>
      <c r="E1" s="64" t="s">
        <v>0</v>
      </c>
      <c r="F1" s="64"/>
      <c r="G1" s="64"/>
    </row>
    <row r="2" spans="1:8" ht="16.8" x14ac:dyDescent="0.25">
      <c r="A2" s="3"/>
      <c r="B2" s="3"/>
      <c r="C2" s="2"/>
      <c r="E2" s="65" t="s">
        <v>1</v>
      </c>
      <c r="F2" s="65"/>
      <c r="G2" s="65"/>
    </row>
    <row r="3" spans="1:8" ht="15.6" x14ac:dyDescent="0.25">
      <c r="A3" s="2"/>
      <c r="B3" s="2"/>
      <c r="C3" s="2"/>
      <c r="E3" s="64" t="s">
        <v>2</v>
      </c>
      <c r="F3" s="64"/>
      <c r="G3" s="64"/>
    </row>
    <row r="4" spans="1:8" ht="15.6" x14ac:dyDescent="0.25">
      <c r="A4" s="4"/>
      <c r="B4" s="4"/>
      <c r="C4" s="2"/>
      <c r="E4" s="64" t="s">
        <v>3</v>
      </c>
      <c r="F4" s="64"/>
      <c r="G4" s="64"/>
    </row>
    <row r="5" spans="1:8" x14ac:dyDescent="0.25">
      <c r="A5" s="2"/>
      <c r="B5" s="2"/>
      <c r="C5" s="2"/>
    </row>
    <row r="6" spans="1:8" ht="15.6" x14ac:dyDescent="0.25">
      <c r="A6" s="66" t="s">
        <v>4</v>
      </c>
      <c r="B6" s="66"/>
      <c r="C6" s="66"/>
      <c r="D6" s="66"/>
      <c r="E6" s="66"/>
      <c r="F6" s="66"/>
      <c r="G6" s="66"/>
    </row>
    <row r="7" spans="1:8" ht="15.6" customHeight="1" x14ac:dyDescent="0.25">
      <c r="A7" s="66" t="s">
        <v>5</v>
      </c>
      <c r="B7" s="66"/>
      <c r="C7" s="66"/>
      <c r="D7" s="66"/>
      <c r="E7" s="66"/>
      <c r="F7" s="66"/>
      <c r="G7" s="66"/>
    </row>
    <row r="8" spans="1:8" ht="15.6" customHeight="1" x14ac:dyDescent="0.25">
      <c r="A8" s="66"/>
      <c r="B8" s="66"/>
      <c r="C8" s="66"/>
      <c r="D8" s="66"/>
      <c r="E8" s="66"/>
      <c r="F8" s="66"/>
      <c r="G8" s="66"/>
    </row>
    <row r="9" spans="1:8" x14ac:dyDescent="0.25">
      <c r="A9" s="66"/>
      <c r="B9" s="66"/>
      <c r="C9" s="66"/>
      <c r="D9" s="66"/>
      <c r="E9" s="66"/>
      <c r="F9" s="66"/>
      <c r="G9" s="66"/>
    </row>
    <row r="11" spans="1:8" ht="26.4" customHeight="1" x14ac:dyDescent="0.25">
      <c r="A11" s="68" t="s">
        <v>6</v>
      </c>
      <c r="B11" s="69" t="s">
        <v>7</v>
      </c>
      <c r="C11" s="70" t="s">
        <v>8</v>
      </c>
      <c r="D11" s="71" t="s">
        <v>9</v>
      </c>
      <c r="E11" s="72" t="s">
        <v>10</v>
      </c>
      <c r="F11" s="73" t="s">
        <v>11</v>
      </c>
      <c r="G11" s="74" t="s">
        <v>12</v>
      </c>
      <c r="H11" s="67" t="s">
        <v>13</v>
      </c>
    </row>
    <row r="12" spans="1:8" ht="27.6" customHeight="1" x14ac:dyDescent="0.25">
      <c r="A12" s="68"/>
      <c r="B12" s="69"/>
      <c r="C12" s="70"/>
      <c r="D12" s="71"/>
      <c r="E12" s="72"/>
      <c r="F12" s="73"/>
      <c r="G12" s="74"/>
      <c r="H12" s="67"/>
    </row>
    <row r="13" spans="1:8" x14ac:dyDescent="0.25">
      <c r="A13" s="6" t="s">
        <v>14</v>
      </c>
      <c r="B13" s="7" t="s">
        <v>15</v>
      </c>
      <c r="C13" s="7" t="s">
        <v>16</v>
      </c>
      <c r="D13" s="7" t="s">
        <v>17</v>
      </c>
      <c r="E13" s="7" t="s">
        <v>18</v>
      </c>
      <c r="F13" s="7" t="s">
        <v>18</v>
      </c>
      <c r="G13" s="11">
        <f>G14+G51+G57+G62+G69+G87+G98+G103</f>
        <v>8081.0999999999995</v>
      </c>
      <c r="H13" s="8">
        <f>H14+H51+H57+H62+H69+H87+H98+H103</f>
        <v>10652</v>
      </c>
    </row>
    <row r="14" spans="1:8" x14ac:dyDescent="0.25">
      <c r="A14" s="6" t="s">
        <v>19</v>
      </c>
      <c r="B14" s="7" t="s">
        <v>15</v>
      </c>
      <c r="C14" s="7" t="s">
        <v>20</v>
      </c>
      <c r="D14" s="7" t="s">
        <v>17</v>
      </c>
      <c r="E14" s="7" t="s">
        <v>18</v>
      </c>
      <c r="F14" s="7" t="s">
        <v>18</v>
      </c>
      <c r="G14" s="11">
        <f>G15+G19+G31+G35</f>
        <v>3681</v>
      </c>
      <c r="H14" s="11">
        <f>H15+H19+H31+H35</f>
        <v>3645.2</v>
      </c>
    </row>
    <row r="15" spans="1:8" ht="39.6" x14ac:dyDescent="0.25">
      <c r="A15" s="6" t="s">
        <v>21</v>
      </c>
      <c r="B15" s="7" t="s">
        <v>15</v>
      </c>
      <c r="C15" s="7" t="s">
        <v>22</v>
      </c>
      <c r="D15" s="7" t="s">
        <v>17</v>
      </c>
      <c r="E15" s="7" t="s">
        <v>18</v>
      </c>
      <c r="F15" s="7" t="s">
        <v>18</v>
      </c>
      <c r="G15" s="11">
        <f t="shared" ref="G15:H17" si="0">G16</f>
        <v>525.29999999999995</v>
      </c>
      <c r="H15" s="11">
        <f t="shared" si="0"/>
        <v>525.29999999999995</v>
      </c>
    </row>
    <row r="16" spans="1:8" ht="66" x14ac:dyDescent="0.25">
      <c r="A16" s="6" t="s">
        <v>23</v>
      </c>
      <c r="B16" s="7" t="s">
        <v>15</v>
      </c>
      <c r="C16" s="7" t="s">
        <v>22</v>
      </c>
      <c r="D16" s="7" t="s">
        <v>24</v>
      </c>
      <c r="E16" s="7" t="s">
        <v>18</v>
      </c>
      <c r="F16" s="7" t="s">
        <v>18</v>
      </c>
      <c r="G16" s="11">
        <f t="shared" si="0"/>
        <v>525.29999999999995</v>
      </c>
      <c r="H16" s="11">
        <f t="shared" si="0"/>
        <v>525.29999999999995</v>
      </c>
    </row>
    <row r="17" spans="1:8" x14ac:dyDescent="0.25">
      <c r="A17" s="6" t="s">
        <v>25</v>
      </c>
      <c r="B17" s="7" t="s">
        <v>15</v>
      </c>
      <c r="C17" s="7" t="s">
        <v>22</v>
      </c>
      <c r="D17" s="7" t="s">
        <v>26</v>
      </c>
      <c r="E17" s="7" t="s">
        <v>18</v>
      </c>
      <c r="F17" s="7" t="s">
        <v>18</v>
      </c>
      <c r="G17" s="11">
        <f t="shared" si="0"/>
        <v>525.29999999999995</v>
      </c>
      <c r="H17" s="11">
        <f t="shared" si="0"/>
        <v>525.29999999999995</v>
      </c>
    </row>
    <row r="18" spans="1:8" ht="66" x14ac:dyDescent="0.25">
      <c r="A18" s="9" t="s">
        <v>27</v>
      </c>
      <c r="B18" s="10" t="s">
        <v>15</v>
      </c>
      <c r="C18" s="10" t="s">
        <v>22</v>
      </c>
      <c r="D18" s="10" t="s">
        <v>26</v>
      </c>
      <c r="E18" s="10" t="s">
        <v>28</v>
      </c>
      <c r="F18" s="10" t="s">
        <v>18</v>
      </c>
      <c r="G18" s="11">
        <v>525.29999999999995</v>
      </c>
      <c r="H18" s="11">
        <v>525.29999999999995</v>
      </c>
    </row>
    <row r="19" spans="1:8" ht="52.8" x14ac:dyDescent="0.25">
      <c r="A19" s="6" t="s">
        <v>29</v>
      </c>
      <c r="B19" s="7" t="s">
        <v>15</v>
      </c>
      <c r="C19" s="7" t="s">
        <v>30</v>
      </c>
      <c r="D19" s="7" t="s">
        <v>17</v>
      </c>
      <c r="E19" s="7" t="s">
        <v>18</v>
      </c>
      <c r="F19" s="7" t="s">
        <v>18</v>
      </c>
      <c r="G19" s="11">
        <f>G20</f>
        <v>1817.1999999999998</v>
      </c>
      <c r="H19" s="11">
        <f>H20</f>
        <v>1592.3999999999999</v>
      </c>
    </row>
    <row r="20" spans="1:8" ht="66" x14ac:dyDescent="0.25">
      <c r="A20" s="6" t="s">
        <v>23</v>
      </c>
      <c r="B20" s="7" t="s">
        <v>15</v>
      </c>
      <c r="C20" s="7" t="s">
        <v>30</v>
      </c>
      <c r="D20" s="7" t="s">
        <v>24</v>
      </c>
      <c r="E20" s="7" t="s">
        <v>18</v>
      </c>
      <c r="F20" s="7" t="s">
        <v>18</v>
      </c>
      <c r="G20" s="11">
        <f>G21+G23+G24</f>
        <v>1817.1999999999998</v>
      </c>
      <c r="H20" s="11">
        <f>H21+H23+H24</f>
        <v>1592.3999999999999</v>
      </c>
    </row>
    <row r="21" spans="1:8" ht="26.4" x14ac:dyDescent="0.25">
      <c r="A21" s="6" t="s">
        <v>31</v>
      </c>
      <c r="B21" s="7" t="s">
        <v>15</v>
      </c>
      <c r="C21" s="7" t="s">
        <v>30</v>
      </c>
      <c r="D21" s="7" t="s">
        <v>32</v>
      </c>
      <c r="E21" s="7" t="s">
        <v>18</v>
      </c>
      <c r="F21" s="7" t="s">
        <v>18</v>
      </c>
      <c r="G21" s="11">
        <f>G22+G25+G26</f>
        <v>1817.1999999999998</v>
      </c>
      <c r="H21" s="11">
        <f>H22+H25+H26</f>
        <v>1592.3999999999999</v>
      </c>
    </row>
    <row r="22" spans="1:8" ht="66" x14ac:dyDescent="0.25">
      <c r="A22" s="9" t="s">
        <v>27</v>
      </c>
      <c r="B22" s="10" t="s">
        <v>15</v>
      </c>
      <c r="C22" s="10" t="s">
        <v>30</v>
      </c>
      <c r="D22" s="10" t="s">
        <v>32</v>
      </c>
      <c r="E22" s="10" t="s">
        <v>28</v>
      </c>
      <c r="F22" s="10" t="s">
        <v>18</v>
      </c>
      <c r="G22" s="11">
        <f>1204.6+10.5</f>
        <v>1215.0999999999999</v>
      </c>
      <c r="H22" s="11">
        <f>1204.6+10.5</f>
        <v>1215.0999999999999</v>
      </c>
    </row>
    <row r="23" spans="1:8" ht="39.6" x14ac:dyDescent="0.25">
      <c r="A23" s="12" t="s">
        <v>33</v>
      </c>
      <c r="B23" s="2">
        <v>981</v>
      </c>
      <c r="C23" s="13" t="s">
        <v>30</v>
      </c>
      <c r="D23" s="7" t="s">
        <v>34</v>
      </c>
      <c r="E23" s="10">
        <v>100</v>
      </c>
      <c r="F23" s="13" t="s">
        <v>18</v>
      </c>
      <c r="G23" s="11"/>
      <c r="H23" s="11"/>
    </row>
    <row r="24" spans="1:8" ht="26.4" x14ac:dyDescent="0.25">
      <c r="A24" s="12" t="s">
        <v>35</v>
      </c>
      <c r="B24" s="10">
        <v>981</v>
      </c>
      <c r="C24" s="13" t="s">
        <v>30</v>
      </c>
      <c r="D24" s="10" t="s">
        <v>36</v>
      </c>
      <c r="E24" s="10">
        <v>100</v>
      </c>
      <c r="F24" s="13" t="s">
        <v>18</v>
      </c>
      <c r="G24" s="11"/>
      <c r="H24" s="11"/>
    </row>
    <row r="25" spans="1:8" ht="26.4" x14ac:dyDescent="0.25">
      <c r="A25" s="9" t="s">
        <v>37</v>
      </c>
      <c r="B25" s="10" t="s">
        <v>15</v>
      </c>
      <c r="C25" s="10" t="s">
        <v>30</v>
      </c>
      <c r="D25" s="10" t="s">
        <v>32</v>
      </c>
      <c r="E25" s="10" t="s">
        <v>38</v>
      </c>
      <c r="F25" s="10" t="s">
        <v>18</v>
      </c>
      <c r="G25" s="11">
        <f>510.6+4.5</f>
        <v>515.1</v>
      </c>
      <c r="H25" s="11">
        <f>285.8+4.5</f>
        <v>290.3</v>
      </c>
    </row>
    <row r="26" spans="1:8" x14ac:dyDescent="0.25">
      <c r="A26" s="9" t="s">
        <v>39</v>
      </c>
      <c r="B26" s="10" t="s">
        <v>15</v>
      </c>
      <c r="C26" s="10" t="s">
        <v>30</v>
      </c>
      <c r="D26" s="10" t="s">
        <v>32</v>
      </c>
      <c r="E26" s="10" t="s">
        <v>40</v>
      </c>
      <c r="F26" s="10" t="s">
        <v>18</v>
      </c>
      <c r="G26" s="11">
        <v>87</v>
      </c>
      <c r="H26" s="11">
        <v>87</v>
      </c>
    </row>
    <row r="27" spans="1:8" x14ac:dyDescent="0.25">
      <c r="A27" s="6" t="s">
        <v>41</v>
      </c>
      <c r="B27" s="7" t="s">
        <v>15</v>
      </c>
      <c r="C27" s="7" t="s">
        <v>42</v>
      </c>
      <c r="D27" s="7" t="s">
        <v>17</v>
      </c>
      <c r="E27" s="7" t="s">
        <v>18</v>
      </c>
      <c r="F27" s="7" t="s">
        <v>18</v>
      </c>
      <c r="G27" s="11"/>
      <c r="H27" s="11"/>
    </row>
    <row r="28" spans="1:8" ht="66" x14ac:dyDescent="0.25">
      <c r="A28" s="6" t="s">
        <v>23</v>
      </c>
      <c r="B28" s="7" t="s">
        <v>15</v>
      </c>
      <c r="C28" s="7" t="s">
        <v>42</v>
      </c>
      <c r="D28" s="7" t="s">
        <v>24</v>
      </c>
      <c r="E28" s="7" t="s">
        <v>18</v>
      </c>
      <c r="F28" s="7" t="s">
        <v>18</v>
      </c>
      <c r="G28" s="11"/>
      <c r="H28" s="11"/>
    </row>
    <row r="29" spans="1:8" x14ac:dyDescent="0.25">
      <c r="A29" s="6" t="s">
        <v>43</v>
      </c>
      <c r="B29" s="7" t="s">
        <v>15</v>
      </c>
      <c r="C29" s="7" t="s">
        <v>42</v>
      </c>
      <c r="D29" s="7" t="s">
        <v>44</v>
      </c>
      <c r="E29" s="7" t="s">
        <v>18</v>
      </c>
      <c r="F29" s="7" t="s">
        <v>18</v>
      </c>
      <c r="G29" s="11"/>
      <c r="H29" s="11"/>
    </row>
    <row r="30" spans="1:8" x14ac:dyDescent="0.25">
      <c r="A30" s="6" t="s">
        <v>39</v>
      </c>
      <c r="B30" s="7" t="s">
        <v>15</v>
      </c>
      <c r="C30" s="7" t="s">
        <v>42</v>
      </c>
      <c r="D30" s="7" t="s">
        <v>44</v>
      </c>
      <c r="E30" s="7" t="s">
        <v>40</v>
      </c>
      <c r="F30" s="7" t="s">
        <v>18</v>
      </c>
      <c r="G30" s="11"/>
      <c r="H30" s="11"/>
    </row>
    <row r="31" spans="1:8" x14ac:dyDescent="0.25">
      <c r="A31" s="6" t="s">
        <v>45</v>
      </c>
      <c r="B31" s="7" t="s">
        <v>15</v>
      </c>
      <c r="C31" s="7" t="s">
        <v>46</v>
      </c>
      <c r="D31" s="7" t="s">
        <v>17</v>
      </c>
      <c r="E31" s="7" t="s">
        <v>18</v>
      </c>
      <c r="F31" s="7" t="s">
        <v>18</v>
      </c>
      <c r="G31" s="11">
        <f t="shared" ref="G31:H33" si="1">G32</f>
        <v>10</v>
      </c>
      <c r="H31" s="11">
        <f t="shared" si="1"/>
        <v>10</v>
      </c>
    </row>
    <row r="32" spans="1:8" ht="66" x14ac:dyDescent="0.25">
      <c r="A32" s="6" t="s">
        <v>23</v>
      </c>
      <c r="B32" s="7" t="s">
        <v>15</v>
      </c>
      <c r="C32" s="7" t="s">
        <v>46</v>
      </c>
      <c r="D32" s="7" t="s">
        <v>24</v>
      </c>
      <c r="E32" s="7" t="s">
        <v>18</v>
      </c>
      <c r="F32" s="7" t="s">
        <v>18</v>
      </c>
      <c r="G32" s="11">
        <f t="shared" si="1"/>
        <v>10</v>
      </c>
      <c r="H32" s="11">
        <f t="shared" si="1"/>
        <v>10</v>
      </c>
    </row>
    <row r="33" spans="1:8" x14ac:dyDescent="0.25">
      <c r="A33" s="6" t="s">
        <v>47</v>
      </c>
      <c r="B33" s="7" t="s">
        <v>15</v>
      </c>
      <c r="C33" s="7" t="s">
        <v>46</v>
      </c>
      <c r="D33" s="7" t="s">
        <v>48</v>
      </c>
      <c r="E33" s="7" t="s">
        <v>18</v>
      </c>
      <c r="F33" s="7" t="s">
        <v>18</v>
      </c>
      <c r="G33" s="11">
        <f t="shared" si="1"/>
        <v>10</v>
      </c>
      <c r="H33" s="11">
        <f t="shared" si="1"/>
        <v>10</v>
      </c>
    </row>
    <row r="34" spans="1:8" x14ac:dyDescent="0.25">
      <c r="A34" s="9" t="s">
        <v>39</v>
      </c>
      <c r="B34" s="10" t="s">
        <v>15</v>
      </c>
      <c r="C34" s="10" t="s">
        <v>46</v>
      </c>
      <c r="D34" s="10" t="s">
        <v>48</v>
      </c>
      <c r="E34" s="10" t="s">
        <v>40</v>
      </c>
      <c r="F34" s="10" t="s">
        <v>18</v>
      </c>
      <c r="G34" s="11">
        <v>10</v>
      </c>
      <c r="H34" s="11">
        <v>10</v>
      </c>
    </row>
    <row r="35" spans="1:8" x14ac:dyDescent="0.25">
      <c r="A35" s="6" t="s">
        <v>49</v>
      </c>
      <c r="B35" s="7" t="s">
        <v>15</v>
      </c>
      <c r="C35" s="7" t="s">
        <v>50</v>
      </c>
      <c r="D35" s="7" t="s">
        <v>17</v>
      </c>
      <c r="E35" s="7" t="s">
        <v>18</v>
      </c>
      <c r="F35" s="7" t="s">
        <v>18</v>
      </c>
      <c r="G35" s="11">
        <f>G36+G48</f>
        <v>1328.5</v>
      </c>
      <c r="H35" s="11">
        <f>H36+H48</f>
        <v>1517.5</v>
      </c>
    </row>
    <row r="36" spans="1:8" ht="66" x14ac:dyDescent="0.25">
      <c r="A36" s="6" t="s">
        <v>23</v>
      </c>
      <c r="B36" s="7" t="s">
        <v>15</v>
      </c>
      <c r="C36" s="7" t="s">
        <v>50</v>
      </c>
      <c r="D36" s="7" t="s">
        <v>24</v>
      </c>
      <c r="E36" s="7" t="s">
        <v>18</v>
      </c>
      <c r="F36" s="7" t="s">
        <v>18</v>
      </c>
      <c r="G36" s="11">
        <f>G37+G42+G44+G40+G46</f>
        <v>1308.5</v>
      </c>
      <c r="H36" s="11">
        <f>H37+H42+H44+H40+H46</f>
        <v>1497.5</v>
      </c>
    </row>
    <row r="37" spans="1:8" ht="39.6" x14ac:dyDescent="0.25">
      <c r="A37" s="6" t="s">
        <v>51</v>
      </c>
      <c r="B37" s="7" t="s">
        <v>15</v>
      </c>
      <c r="C37" s="7" t="s">
        <v>50</v>
      </c>
      <c r="D37" s="7" t="s">
        <v>52</v>
      </c>
      <c r="E37" s="7" t="s">
        <v>18</v>
      </c>
      <c r="F37" s="7" t="s">
        <v>18</v>
      </c>
      <c r="G37" s="11">
        <f>G38+G41+G39</f>
        <v>1119.0999999999999</v>
      </c>
      <c r="H37" s="11">
        <f>H38+H41+H39</f>
        <v>1119.0999999999999</v>
      </c>
    </row>
    <row r="38" spans="1:8" ht="66" x14ac:dyDescent="0.25">
      <c r="A38" s="9" t="s">
        <v>27</v>
      </c>
      <c r="B38" s="10" t="s">
        <v>15</v>
      </c>
      <c r="C38" s="10" t="s">
        <v>50</v>
      </c>
      <c r="D38" s="10" t="s">
        <v>52</v>
      </c>
      <c r="E38" s="10" t="s">
        <v>28</v>
      </c>
      <c r="F38" s="10" t="s">
        <v>18</v>
      </c>
      <c r="G38" s="11">
        <f>969.6-0.5</f>
        <v>969.1</v>
      </c>
      <c r="H38" s="11">
        <f>969.6-0.5</f>
        <v>969.1</v>
      </c>
    </row>
    <row r="39" spans="1:8" ht="39.6" x14ac:dyDescent="0.25">
      <c r="A39" s="12" t="s">
        <v>33</v>
      </c>
      <c r="B39" s="2">
        <v>981</v>
      </c>
      <c r="C39" s="13" t="s">
        <v>30</v>
      </c>
      <c r="D39" s="7" t="s">
        <v>34</v>
      </c>
      <c r="E39" s="10">
        <v>100</v>
      </c>
      <c r="F39" s="13" t="s">
        <v>18</v>
      </c>
      <c r="G39" s="11"/>
      <c r="H39" s="11"/>
    </row>
    <row r="40" spans="1:8" ht="26.4" x14ac:dyDescent="0.25">
      <c r="A40" s="12" t="s">
        <v>35</v>
      </c>
      <c r="B40" s="10">
        <v>981</v>
      </c>
      <c r="C40" s="13" t="s">
        <v>30</v>
      </c>
      <c r="D40" s="10" t="s">
        <v>36</v>
      </c>
      <c r="E40" s="10">
        <v>100</v>
      </c>
      <c r="F40" s="13" t="s">
        <v>18</v>
      </c>
      <c r="G40" s="11"/>
      <c r="H40" s="11"/>
    </row>
    <row r="41" spans="1:8" ht="26.4" x14ac:dyDescent="0.25">
      <c r="A41" s="9" t="s">
        <v>37</v>
      </c>
      <c r="B41" s="10" t="s">
        <v>15</v>
      </c>
      <c r="C41" s="10" t="s">
        <v>50</v>
      </c>
      <c r="D41" s="10" t="s">
        <v>52</v>
      </c>
      <c r="E41" s="10" t="s">
        <v>38</v>
      </c>
      <c r="F41" s="10" t="s">
        <v>18</v>
      </c>
      <c r="G41" s="11">
        <v>150</v>
      </c>
      <c r="H41" s="11">
        <v>150</v>
      </c>
    </row>
    <row r="42" spans="1:8" x14ac:dyDescent="0.25">
      <c r="A42" s="6" t="s">
        <v>53</v>
      </c>
      <c r="B42" s="7" t="s">
        <v>15</v>
      </c>
      <c r="C42" s="7" t="s">
        <v>50</v>
      </c>
      <c r="D42" s="7" t="s">
        <v>54</v>
      </c>
      <c r="E42" s="7" t="s">
        <v>18</v>
      </c>
      <c r="F42" s="7" t="s">
        <v>18</v>
      </c>
      <c r="G42" s="11">
        <f>G43</f>
        <v>7.7</v>
      </c>
      <c r="H42" s="11">
        <f>H43</f>
        <v>7.7</v>
      </c>
    </row>
    <row r="43" spans="1:8" x14ac:dyDescent="0.25">
      <c r="A43" s="6" t="s">
        <v>39</v>
      </c>
      <c r="B43" s="7" t="s">
        <v>15</v>
      </c>
      <c r="C43" s="7" t="s">
        <v>50</v>
      </c>
      <c r="D43" s="7" t="s">
        <v>54</v>
      </c>
      <c r="E43" s="7" t="s">
        <v>40</v>
      </c>
      <c r="F43" s="7" t="s">
        <v>18</v>
      </c>
      <c r="G43" s="11">
        <v>7.7</v>
      </c>
      <c r="H43" s="11">
        <v>7.7</v>
      </c>
    </row>
    <row r="44" spans="1:8" ht="26.4" x14ac:dyDescent="0.25">
      <c r="A44" s="6" t="s">
        <v>55</v>
      </c>
      <c r="B44" s="7" t="s">
        <v>15</v>
      </c>
      <c r="C44" s="7" t="s">
        <v>50</v>
      </c>
      <c r="D44" s="7" t="s">
        <v>56</v>
      </c>
      <c r="E44" s="7" t="s">
        <v>18</v>
      </c>
      <c r="F44" s="7" t="s">
        <v>18</v>
      </c>
      <c r="G44" s="11">
        <f>G45</f>
        <v>0</v>
      </c>
      <c r="H44" s="11">
        <f>H45</f>
        <v>0</v>
      </c>
    </row>
    <row r="45" spans="1:8" ht="26.4" x14ac:dyDescent="0.25">
      <c r="A45" s="9" t="s">
        <v>37</v>
      </c>
      <c r="B45" s="10" t="s">
        <v>15</v>
      </c>
      <c r="C45" s="10" t="s">
        <v>50</v>
      </c>
      <c r="D45" s="10" t="s">
        <v>56</v>
      </c>
      <c r="E45" s="10" t="s">
        <v>38</v>
      </c>
      <c r="F45" s="10" t="s">
        <v>18</v>
      </c>
      <c r="G45" s="11"/>
      <c r="H45" s="11"/>
    </row>
    <row r="46" spans="1:8" x14ac:dyDescent="0.25">
      <c r="A46" s="6" t="s">
        <v>57</v>
      </c>
      <c r="B46" s="7" t="s">
        <v>15</v>
      </c>
      <c r="C46" s="7" t="s">
        <v>50</v>
      </c>
      <c r="D46" s="7" t="s">
        <v>58</v>
      </c>
      <c r="E46" s="7" t="s">
        <v>18</v>
      </c>
      <c r="F46" s="7" t="s">
        <v>18</v>
      </c>
      <c r="G46" s="11">
        <f>G47</f>
        <v>181.7</v>
      </c>
      <c r="H46" s="11">
        <f>H47</f>
        <v>370.7</v>
      </c>
    </row>
    <row r="47" spans="1:8" x14ac:dyDescent="0.25">
      <c r="A47" s="10" t="s">
        <v>39</v>
      </c>
      <c r="B47" s="10" t="s">
        <v>15</v>
      </c>
      <c r="C47" s="10" t="s">
        <v>50</v>
      </c>
      <c r="D47" s="10" t="s">
        <v>58</v>
      </c>
      <c r="E47" s="10" t="s">
        <v>40</v>
      </c>
      <c r="F47" s="10" t="s">
        <v>18</v>
      </c>
      <c r="G47" s="14">
        <v>181.7</v>
      </c>
      <c r="H47" s="14">
        <v>370.7</v>
      </c>
    </row>
    <row r="48" spans="1:8" ht="39.6" x14ac:dyDescent="0.25">
      <c r="A48" s="6" t="s">
        <v>59</v>
      </c>
      <c r="B48" s="7" t="s">
        <v>15</v>
      </c>
      <c r="C48" s="7" t="s">
        <v>50</v>
      </c>
      <c r="D48" s="7" t="s">
        <v>60</v>
      </c>
      <c r="E48" s="7" t="s">
        <v>18</v>
      </c>
      <c r="F48" s="7" t="s">
        <v>18</v>
      </c>
      <c r="G48" s="11">
        <f>G49</f>
        <v>20</v>
      </c>
      <c r="H48" s="11">
        <f>H49</f>
        <v>20</v>
      </c>
    </row>
    <row r="49" spans="1:8" ht="26.4" x14ac:dyDescent="0.25">
      <c r="A49" s="6" t="s">
        <v>61</v>
      </c>
      <c r="B49" s="7" t="s">
        <v>15</v>
      </c>
      <c r="C49" s="7" t="s">
        <v>50</v>
      </c>
      <c r="D49" s="7" t="s">
        <v>62</v>
      </c>
      <c r="E49" s="7" t="s">
        <v>18</v>
      </c>
      <c r="F49" s="7" t="s">
        <v>18</v>
      </c>
      <c r="G49" s="11">
        <f>G50</f>
        <v>20</v>
      </c>
      <c r="H49" s="11">
        <f>H50</f>
        <v>20</v>
      </c>
    </row>
    <row r="50" spans="1:8" x14ac:dyDescent="0.25">
      <c r="A50" s="9" t="s">
        <v>39</v>
      </c>
      <c r="B50" s="10" t="s">
        <v>15</v>
      </c>
      <c r="C50" s="10" t="s">
        <v>50</v>
      </c>
      <c r="D50" s="10" t="s">
        <v>62</v>
      </c>
      <c r="E50" s="10" t="s">
        <v>40</v>
      </c>
      <c r="F50" s="10" t="s">
        <v>18</v>
      </c>
      <c r="G50" s="11">
        <v>20</v>
      </c>
      <c r="H50" s="11">
        <v>20</v>
      </c>
    </row>
    <row r="51" spans="1:8" x14ac:dyDescent="0.25">
      <c r="A51" s="6" t="s">
        <v>63</v>
      </c>
      <c r="B51" s="7" t="s">
        <v>15</v>
      </c>
      <c r="C51" s="7" t="s">
        <v>64</v>
      </c>
      <c r="D51" s="7" t="s">
        <v>17</v>
      </c>
      <c r="E51" s="7" t="s">
        <v>18</v>
      </c>
      <c r="F51" s="7" t="s">
        <v>18</v>
      </c>
      <c r="G51" s="11">
        <f t="shared" ref="G51:H53" si="2">G52</f>
        <v>225.2</v>
      </c>
      <c r="H51" s="11">
        <f t="shared" si="2"/>
        <v>225.2</v>
      </c>
    </row>
    <row r="52" spans="1:8" x14ac:dyDescent="0.25">
      <c r="A52" s="6" t="s">
        <v>65</v>
      </c>
      <c r="B52" s="7" t="s">
        <v>15</v>
      </c>
      <c r="C52" s="7" t="s">
        <v>66</v>
      </c>
      <c r="D52" s="7" t="s">
        <v>17</v>
      </c>
      <c r="E52" s="7" t="s">
        <v>18</v>
      </c>
      <c r="F52" s="7" t="s">
        <v>18</v>
      </c>
      <c r="G52" s="11">
        <f t="shared" si="2"/>
        <v>225.2</v>
      </c>
      <c r="H52" s="11">
        <f t="shared" si="2"/>
        <v>225.2</v>
      </c>
    </row>
    <row r="53" spans="1:8" ht="66" x14ac:dyDescent="0.25">
      <c r="A53" s="6" t="s">
        <v>23</v>
      </c>
      <c r="B53" s="7" t="s">
        <v>15</v>
      </c>
      <c r="C53" s="7" t="s">
        <v>66</v>
      </c>
      <c r="D53" s="7" t="s">
        <v>24</v>
      </c>
      <c r="E53" s="7" t="s">
        <v>18</v>
      </c>
      <c r="F53" s="7" t="s">
        <v>18</v>
      </c>
      <c r="G53" s="11">
        <f t="shared" si="2"/>
        <v>225.2</v>
      </c>
      <c r="H53" s="11">
        <f t="shared" si="2"/>
        <v>225.2</v>
      </c>
    </row>
    <row r="54" spans="1:8" ht="26.4" x14ac:dyDescent="0.25">
      <c r="A54" s="6" t="s">
        <v>67</v>
      </c>
      <c r="B54" s="7" t="s">
        <v>15</v>
      </c>
      <c r="C54" s="7" t="s">
        <v>66</v>
      </c>
      <c r="D54" s="7" t="s">
        <v>68</v>
      </c>
      <c r="E54" s="7" t="s">
        <v>18</v>
      </c>
      <c r="F54" s="7" t="s">
        <v>18</v>
      </c>
      <c r="G54" s="11">
        <f>G55+G56</f>
        <v>225.2</v>
      </c>
      <c r="H54" s="11">
        <f>H55+H56</f>
        <v>225.2</v>
      </c>
    </row>
    <row r="55" spans="1:8" ht="66" x14ac:dyDescent="0.25">
      <c r="A55" s="9" t="s">
        <v>27</v>
      </c>
      <c r="B55" s="10" t="s">
        <v>15</v>
      </c>
      <c r="C55" s="10" t="s">
        <v>66</v>
      </c>
      <c r="D55" s="10" t="s">
        <v>68</v>
      </c>
      <c r="E55" s="10" t="s">
        <v>28</v>
      </c>
      <c r="F55" s="10" t="s">
        <v>18</v>
      </c>
      <c r="G55" s="11">
        <v>221.2</v>
      </c>
      <c r="H55" s="11">
        <v>221.2</v>
      </c>
    </row>
    <row r="56" spans="1:8" ht="26.4" x14ac:dyDescent="0.25">
      <c r="A56" s="9" t="s">
        <v>37</v>
      </c>
      <c r="B56" s="10" t="s">
        <v>15</v>
      </c>
      <c r="C56" s="10" t="s">
        <v>66</v>
      </c>
      <c r="D56" s="10" t="s">
        <v>68</v>
      </c>
      <c r="E56" s="10" t="s">
        <v>38</v>
      </c>
      <c r="F56" s="10" t="s">
        <v>18</v>
      </c>
      <c r="G56" s="11">
        <v>4</v>
      </c>
      <c r="H56" s="11">
        <v>4</v>
      </c>
    </row>
    <row r="57" spans="1:8" ht="26.4" x14ac:dyDescent="0.25">
      <c r="A57" s="6" t="s">
        <v>69</v>
      </c>
      <c r="B57" s="7" t="s">
        <v>15</v>
      </c>
      <c r="C57" s="7" t="s">
        <v>70</v>
      </c>
      <c r="D57" s="7" t="s">
        <v>17</v>
      </c>
      <c r="E57" s="7" t="s">
        <v>18</v>
      </c>
      <c r="F57" s="7" t="s">
        <v>18</v>
      </c>
      <c r="G57" s="11">
        <f t="shared" ref="G57:H60" si="3">G58</f>
        <v>62</v>
      </c>
      <c r="H57" s="11">
        <f t="shared" si="3"/>
        <v>62</v>
      </c>
    </row>
    <row r="58" spans="1:8" x14ac:dyDescent="0.25">
      <c r="A58" s="6" t="s">
        <v>71</v>
      </c>
      <c r="B58" s="7" t="s">
        <v>15</v>
      </c>
      <c r="C58" s="7" t="s">
        <v>72</v>
      </c>
      <c r="D58" s="7" t="s">
        <v>17</v>
      </c>
      <c r="E58" s="7" t="s">
        <v>18</v>
      </c>
      <c r="F58" s="7" t="s">
        <v>18</v>
      </c>
      <c r="G58" s="11">
        <f t="shared" si="3"/>
        <v>62</v>
      </c>
      <c r="H58" s="11">
        <f t="shared" si="3"/>
        <v>62</v>
      </c>
    </row>
    <row r="59" spans="1:8" ht="52.8" x14ac:dyDescent="0.25">
      <c r="A59" s="6" t="s">
        <v>73</v>
      </c>
      <c r="B59" s="7" t="s">
        <v>15</v>
      </c>
      <c r="C59" s="7" t="s">
        <v>72</v>
      </c>
      <c r="D59" s="7" t="s">
        <v>74</v>
      </c>
      <c r="E59" s="7" t="s">
        <v>18</v>
      </c>
      <c r="F59" s="7" t="s">
        <v>18</v>
      </c>
      <c r="G59" s="11">
        <f t="shared" si="3"/>
        <v>62</v>
      </c>
      <c r="H59" s="11">
        <f t="shared" si="3"/>
        <v>62</v>
      </c>
    </row>
    <row r="60" spans="1:8" ht="26.4" x14ac:dyDescent="0.25">
      <c r="A60" s="6" t="s">
        <v>75</v>
      </c>
      <c r="B60" s="7" t="s">
        <v>15</v>
      </c>
      <c r="C60" s="7" t="s">
        <v>72</v>
      </c>
      <c r="D60" s="7" t="s">
        <v>76</v>
      </c>
      <c r="E60" s="7" t="s">
        <v>18</v>
      </c>
      <c r="F60" s="7" t="s">
        <v>18</v>
      </c>
      <c r="G60" s="11">
        <f t="shared" si="3"/>
        <v>62</v>
      </c>
      <c r="H60" s="11">
        <f t="shared" si="3"/>
        <v>62</v>
      </c>
    </row>
    <row r="61" spans="1:8" ht="26.4" x14ac:dyDescent="0.25">
      <c r="A61" s="9" t="s">
        <v>37</v>
      </c>
      <c r="B61" s="10" t="s">
        <v>15</v>
      </c>
      <c r="C61" s="10" t="s">
        <v>72</v>
      </c>
      <c r="D61" s="10" t="s">
        <v>76</v>
      </c>
      <c r="E61" s="10" t="s">
        <v>38</v>
      </c>
      <c r="F61" s="10" t="s">
        <v>18</v>
      </c>
      <c r="G61" s="11">
        <v>62</v>
      </c>
      <c r="H61" s="11">
        <v>62</v>
      </c>
    </row>
    <row r="62" spans="1:8" x14ac:dyDescent="0.25">
      <c r="A62" s="6" t="s">
        <v>77</v>
      </c>
      <c r="B62" s="7" t="s">
        <v>15</v>
      </c>
      <c r="C62" s="7" t="s">
        <v>78</v>
      </c>
      <c r="D62" s="7" t="s">
        <v>17</v>
      </c>
      <c r="E62" s="7" t="s">
        <v>18</v>
      </c>
      <c r="F62" s="7" t="s">
        <v>18</v>
      </c>
      <c r="G62" s="11">
        <f>G63</f>
        <v>803.4</v>
      </c>
      <c r="H62" s="11">
        <f>H63+H67</f>
        <v>3405.1</v>
      </c>
    </row>
    <row r="63" spans="1:8" x14ac:dyDescent="0.25">
      <c r="A63" s="6" t="s">
        <v>79</v>
      </c>
      <c r="B63" s="7" t="s">
        <v>15</v>
      </c>
      <c r="C63" s="7" t="s">
        <v>80</v>
      </c>
      <c r="D63" s="7" t="s">
        <v>17</v>
      </c>
      <c r="E63" s="7" t="s">
        <v>18</v>
      </c>
      <c r="F63" s="7" t="s">
        <v>18</v>
      </c>
      <c r="G63" s="11">
        <f>G64</f>
        <v>803.4</v>
      </c>
      <c r="H63" s="11">
        <f>H64</f>
        <v>980.9</v>
      </c>
    </row>
    <row r="64" spans="1:8" ht="66" x14ac:dyDescent="0.25">
      <c r="A64" s="6" t="s">
        <v>81</v>
      </c>
      <c r="B64" s="7" t="s">
        <v>15</v>
      </c>
      <c r="C64" s="7" t="s">
        <v>80</v>
      </c>
      <c r="D64" s="7" t="s">
        <v>82</v>
      </c>
      <c r="E64" s="7" t="s">
        <v>18</v>
      </c>
      <c r="F64" s="7" t="s">
        <v>18</v>
      </c>
      <c r="G64" s="11">
        <f>G65+G67</f>
        <v>803.4</v>
      </c>
      <c r="H64" s="11">
        <f>H65</f>
        <v>980.9</v>
      </c>
    </row>
    <row r="65" spans="1:8" ht="26.4" x14ac:dyDescent="0.25">
      <c r="A65" s="6" t="s">
        <v>83</v>
      </c>
      <c r="B65" s="7" t="s">
        <v>15</v>
      </c>
      <c r="C65" s="7" t="s">
        <v>80</v>
      </c>
      <c r="D65" s="7" t="s">
        <v>84</v>
      </c>
      <c r="E65" s="7" t="s">
        <v>18</v>
      </c>
      <c r="F65" s="7" t="s">
        <v>18</v>
      </c>
      <c r="G65" s="11">
        <f>G66</f>
        <v>803.4</v>
      </c>
      <c r="H65" s="11">
        <f>H66</f>
        <v>980.9</v>
      </c>
    </row>
    <row r="66" spans="1:8" ht="26.4" x14ac:dyDescent="0.25">
      <c r="A66" s="9" t="s">
        <v>37</v>
      </c>
      <c r="B66" s="10" t="s">
        <v>15</v>
      </c>
      <c r="C66" s="10" t="s">
        <v>80</v>
      </c>
      <c r="D66" s="10" t="s">
        <v>84</v>
      </c>
      <c r="E66" s="10" t="s">
        <v>38</v>
      </c>
      <c r="F66" s="10" t="s">
        <v>18</v>
      </c>
      <c r="G66" s="11">
        <f>803.1+0.3</f>
        <v>803.4</v>
      </c>
      <c r="H66" s="11">
        <f>980.6+0.3</f>
        <v>980.9</v>
      </c>
    </row>
    <row r="67" spans="1:8" ht="26.4" x14ac:dyDescent="0.25">
      <c r="A67" s="6" t="s">
        <v>85</v>
      </c>
      <c r="B67" s="7" t="s">
        <v>15</v>
      </c>
      <c r="C67" s="21" t="s">
        <v>86</v>
      </c>
      <c r="D67" s="7" t="s">
        <v>87</v>
      </c>
      <c r="E67" s="7" t="s">
        <v>18</v>
      </c>
      <c r="F67" s="7" t="s">
        <v>18</v>
      </c>
      <c r="G67" s="11">
        <f>G68</f>
        <v>0</v>
      </c>
      <c r="H67" s="11">
        <f>H68</f>
        <v>2424.1999999999998</v>
      </c>
    </row>
    <row r="68" spans="1:8" ht="26.4" x14ac:dyDescent="0.25">
      <c r="A68" s="9" t="s">
        <v>37</v>
      </c>
      <c r="B68" s="10" t="s">
        <v>15</v>
      </c>
      <c r="C68" s="13" t="s">
        <v>86</v>
      </c>
      <c r="D68" s="10" t="s">
        <v>87</v>
      </c>
      <c r="E68" s="10" t="s">
        <v>38</v>
      </c>
      <c r="F68" s="10" t="s">
        <v>18</v>
      </c>
      <c r="G68" s="11"/>
      <c r="H68" s="11">
        <v>2424.1999999999998</v>
      </c>
    </row>
    <row r="69" spans="1:8" x14ac:dyDescent="0.25">
      <c r="A69" s="6" t="s">
        <v>88</v>
      </c>
      <c r="B69" s="7" t="s">
        <v>15</v>
      </c>
      <c r="C69" s="7" t="s">
        <v>89</v>
      </c>
      <c r="D69" s="7" t="s">
        <v>17</v>
      </c>
      <c r="E69" s="7" t="s">
        <v>18</v>
      </c>
      <c r="F69" s="7" t="s">
        <v>18</v>
      </c>
      <c r="G69" s="11">
        <f>G70+G75+G79</f>
        <v>1096</v>
      </c>
      <c r="H69" s="11">
        <f>H70+H75+H79</f>
        <v>1096</v>
      </c>
    </row>
    <row r="70" spans="1:8" x14ac:dyDescent="0.25">
      <c r="A70" s="6" t="s">
        <v>90</v>
      </c>
      <c r="B70" s="7" t="s">
        <v>15</v>
      </c>
      <c r="C70" s="7" t="s">
        <v>91</v>
      </c>
      <c r="D70" s="7" t="s">
        <v>17</v>
      </c>
      <c r="E70" s="7" t="s">
        <v>18</v>
      </c>
      <c r="F70" s="7" t="s">
        <v>18</v>
      </c>
      <c r="G70" s="11">
        <f>G71</f>
        <v>177.7</v>
      </c>
      <c r="H70" s="11">
        <f>H71</f>
        <v>177.7</v>
      </c>
    </row>
    <row r="71" spans="1:8" ht="39.6" x14ac:dyDescent="0.25">
      <c r="A71" s="6" t="s">
        <v>92</v>
      </c>
      <c r="B71" s="7" t="s">
        <v>15</v>
      </c>
      <c r="C71" s="7" t="s">
        <v>91</v>
      </c>
      <c r="D71" s="7" t="s">
        <v>93</v>
      </c>
      <c r="E71" s="7" t="s">
        <v>18</v>
      </c>
      <c r="F71" s="7" t="s">
        <v>18</v>
      </c>
      <c r="G71" s="11">
        <f>G72</f>
        <v>177.7</v>
      </c>
      <c r="H71" s="11">
        <f>H72</f>
        <v>177.7</v>
      </c>
    </row>
    <row r="72" spans="1:8" x14ac:dyDescent="0.25">
      <c r="A72" s="6" t="s">
        <v>94</v>
      </c>
      <c r="B72" s="7" t="s">
        <v>15</v>
      </c>
      <c r="C72" s="7" t="s">
        <v>91</v>
      </c>
      <c r="D72" s="7" t="s">
        <v>95</v>
      </c>
      <c r="E72" s="7" t="s">
        <v>18</v>
      </c>
      <c r="F72" s="7" t="s">
        <v>18</v>
      </c>
      <c r="G72" s="11">
        <f>G73+G74</f>
        <v>177.7</v>
      </c>
      <c r="H72" s="11">
        <f>H73+H74</f>
        <v>177.7</v>
      </c>
    </row>
    <row r="73" spans="1:8" ht="26.4" x14ac:dyDescent="0.25">
      <c r="A73" s="9" t="s">
        <v>37</v>
      </c>
      <c r="B73" s="10" t="s">
        <v>15</v>
      </c>
      <c r="C73" s="10" t="s">
        <v>91</v>
      </c>
      <c r="D73" s="10" t="s">
        <v>95</v>
      </c>
      <c r="E73" s="10" t="s">
        <v>38</v>
      </c>
      <c r="F73" s="10" t="s">
        <v>18</v>
      </c>
      <c r="G73" s="11">
        <v>116.7</v>
      </c>
      <c r="H73" s="11">
        <v>116.7</v>
      </c>
    </row>
    <row r="74" spans="1:8" x14ac:dyDescent="0.25">
      <c r="A74" s="9" t="s">
        <v>96</v>
      </c>
      <c r="B74" s="10" t="s">
        <v>15</v>
      </c>
      <c r="C74" s="10" t="s">
        <v>91</v>
      </c>
      <c r="D74" s="10" t="s">
        <v>95</v>
      </c>
      <c r="E74" s="10" t="s">
        <v>97</v>
      </c>
      <c r="F74" s="10" t="s">
        <v>18</v>
      </c>
      <c r="G74" s="11">
        <v>61</v>
      </c>
      <c r="H74" s="11">
        <v>61</v>
      </c>
    </row>
    <row r="75" spans="1:8" x14ac:dyDescent="0.25">
      <c r="A75" s="6" t="s">
        <v>98</v>
      </c>
      <c r="B75" s="7" t="s">
        <v>15</v>
      </c>
      <c r="C75" s="7" t="s">
        <v>99</v>
      </c>
      <c r="D75" s="7" t="s">
        <v>17</v>
      </c>
      <c r="E75" s="7" t="s">
        <v>18</v>
      </c>
      <c r="F75" s="7" t="s">
        <v>18</v>
      </c>
      <c r="G75" s="11">
        <f t="shared" ref="G75:H77" si="4">G76</f>
        <v>0</v>
      </c>
      <c r="H75" s="11">
        <f t="shared" si="4"/>
        <v>0</v>
      </c>
    </row>
    <row r="76" spans="1:8" ht="39.6" x14ac:dyDescent="0.25">
      <c r="A76" s="6" t="s">
        <v>92</v>
      </c>
      <c r="B76" s="7" t="s">
        <v>15</v>
      </c>
      <c r="C76" s="7" t="s">
        <v>99</v>
      </c>
      <c r="D76" s="7" t="s">
        <v>93</v>
      </c>
      <c r="E76" s="7" t="s">
        <v>18</v>
      </c>
      <c r="F76" s="7" t="s">
        <v>18</v>
      </c>
      <c r="G76" s="11">
        <f t="shared" si="4"/>
        <v>0</v>
      </c>
      <c r="H76" s="11">
        <f t="shared" si="4"/>
        <v>0</v>
      </c>
    </row>
    <row r="77" spans="1:8" x14ac:dyDescent="0.25">
      <c r="A77" s="6" t="s">
        <v>100</v>
      </c>
      <c r="B77" s="7" t="s">
        <v>15</v>
      </c>
      <c r="C77" s="7" t="s">
        <v>99</v>
      </c>
      <c r="D77" s="7" t="s">
        <v>101</v>
      </c>
      <c r="E77" s="7" t="s">
        <v>18</v>
      </c>
      <c r="F77" s="7" t="s">
        <v>18</v>
      </c>
      <c r="G77" s="11">
        <f t="shared" si="4"/>
        <v>0</v>
      </c>
      <c r="H77" s="11">
        <f t="shared" si="4"/>
        <v>0</v>
      </c>
    </row>
    <row r="78" spans="1:8" ht="26.4" x14ac:dyDescent="0.25">
      <c r="A78" s="9" t="s">
        <v>37</v>
      </c>
      <c r="B78" s="10" t="s">
        <v>15</v>
      </c>
      <c r="C78" s="10" t="s">
        <v>99</v>
      </c>
      <c r="D78" s="10" t="s">
        <v>101</v>
      </c>
      <c r="E78" s="10" t="s">
        <v>38</v>
      </c>
      <c r="F78" s="10" t="s">
        <v>18</v>
      </c>
      <c r="G78" s="11"/>
      <c r="H78" s="11"/>
    </row>
    <row r="79" spans="1:8" x14ac:dyDescent="0.25">
      <c r="A79" s="6" t="s">
        <v>102</v>
      </c>
      <c r="B79" s="7" t="s">
        <v>15</v>
      </c>
      <c r="C79" s="7" t="s">
        <v>103</v>
      </c>
      <c r="D79" s="7" t="s">
        <v>17</v>
      </c>
      <c r="E79" s="7" t="s">
        <v>18</v>
      </c>
      <c r="F79" s="7" t="s">
        <v>18</v>
      </c>
      <c r="G79" s="11">
        <f>G80</f>
        <v>918.3</v>
      </c>
      <c r="H79" s="11">
        <f>H80</f>
        <v>918.3</v>
      </c>
    </row>
    <row r="80" spans="1:8" ht="39.6" x14ac:dyDescent="0.25">
      <c r="A80" s="6" t="s">
        <v>92</v>
      </c>
      <c r="B80" s="7" t="s">
        <v>15</v>
      </c>
      <c r="C80" s="7" t="s">
        <v>103</v>
      </c>
      <c r="D80" s="7" t="s">
        <v>93</v>
      </c>
      <c r="E80" s="7" t="s">
        <v>18</v>
      </c>
      <c r="F80" s="7" t="s">
        <v>18</v>
      </c>
      <c r="G80" s="11">
        <f>G81+G83+G85</f>
        <v>918.3</v>
      </c>
      <c r="H80" s="11">
        <f>H81+H83+H85</f>
        <v>918.3</v>
      </c>
    </row>
    <row r="81" spans="1:8" x14ac:dyDescent="0.25">
      <c r="A81" s="6" t="s">
        <v>104</v>
      </c>
      <c r="B81" s="7" t="s">
        <v>15</v>
      </c>
      <c r="C81" s="7" t="s">
        <v>103</v>
      </c>
      <c r="D81" s="7" t="s">
        <v>105</v>
      </c>
      <c r="E81" s="7" t="s">
        <v>18</v>
      </c>
      <c r="F81" s="7" t="s">
        <v>18</v>
      </c>
      <c r="G81" s="11">
        <f>G82</f>
        <v>601.79999999999995</v>
      </c>
      <c r="H81" s="11">
        <f>H82</f>
        <v>601.79999999999995</v>
      </c>
    </row>
    <row r="82" spans="1:8" ht="26.4" x14ac:dyDescent="0.25">
      <c r="A82" s="9" t="s">
        <v>37</v>
      </c>
      <c r="B82" s="10" t="s">
        <v>15</v>
      </c>
      <c r="C82" s="10" t="s">
        <v>103</v>
      </c>
      <c r="D82" s="10" t="s">
        <v>105</v>
      </c>
      <c r="E82" s="10" t="s">
        <v>38</v>
      </c>
      <c r="F82" s="10" t="s">
        <v>18</v>
      </c>
      <c r="G82" s="11">
        <v>601.79999999999995</v>
      </c>
      <c r="H82" s="11">
        <v>601.79999999999995</v>
      </c>
    </row>
    <row r="83" spans="1:8" x14ac:dyDescent="0.25">
      <c r="A83" s="6" t="s">
        <v>106</v>
      </c>
      <c r="B83" s="7" t="s">
        <v>15</v>
      </c>
      <c r="C83" s="7" t="s">
        <v>103</v>
      </c>
      <c r="D83" s="7" t="s">
        <v>107</v>
      </c>
      <c r="E83" s="7" t="s">
        <v>18</v>
      </c>
      <c r="F83" s="7" t="s">
        <v>18</v>
      </c>
      <c r="G83" s="11">
        <f>G84</f>
        <v>126.3</v>
      </c>
      <c r="H83" s="11">
        <f>H84</f>
        <v>126.3</v>
      </c>
    </row>
    <row r="84" spans="1:8" ht="26.4" x14ac:dyDescent="0.25">
      <c r="A84" s="9" t="s">
        <v>37</v>
      </c>
      <c r="B84" s="10" t="s">
        <v>15</v>
      </c>
      <c r="C84" s="10" t="s">
        <v>103</v>
      </c>
      <c r="D84" s="10" t="s">
        <v>107</v>
      </c>
      <c r="E84" s="10" t="s">
        <v>38</v>
      </c>
      <c r="F84" s="10" t="s">
        <v>18</v>
      </c>
      <c r="G84" s="11">
        <v>126.3</v>
      </c>
      <c r="H84" s="11">
        <v>126.3</v>
      </c>
    </row>
    <row r="85" spans="1:8" ht="26.4" x14ac:dyDescent="0.25">
      <c r="A85" s="6" t="s">
        <v>108</v>
      </c>
      <c r="B85" s="7" t="s">
        <v>15</v>
      </c>
      <c r="C85" s="7" t="s">
        <v>103</v>
      </c>
      <c r="D85" s="7" t="s">
        <v>109</v>
      </c>
      <c r="E85" s="7" t="s">
        <v>18</v>
      </c>
      <c r="F85" s="7" t="s">
        <v>18</v>
      </c>
      <c r="G85" s="11">
        <f>G86</f>
        <v>190.2</v>
      </c>
      <c r="H85" s="11">
        <f>H86</f>
        <v>190.2</v>
      </c>
    </row>
    <row r="86" spans="1:8" ht="26.4" x14ac:dyDescent="0.25">
      <c r="A86" s="9" t="s">
        <v>37</v>
      </c>
      <c r="B86" s="10" t="s">
        <v>15</v>
      </c>
      <c r="C86" s="10" t="s">
        <v>103</v>
      </c>
      <c r="D86" s="10" t="s">
        <v>109</v>
      </c>
      <c r="E86" s="10" t="s">
        <v>38</v>
      </c>
      <c r="F86" s="10" t="s">
        <v>18</v>
      </c>
      <c r="G86" s="11">
        <v>190.2</v>
      </c>
      <c r="H86" s="11">
        <v>190.2</v>
      </c>
    </row>
    <row r="87" spans="1:8" x14ac:dyDescent="0.25">
      <c r="A87" s="6" t="s">
        <v>110</v>
      </c>
      <c r="B87" s="7" t="s">
        <v>15</v>
      </c>
      <c r="C87" s="7" t="s">
        <v>111</v>
      </c>
      <c r="D87" s="7" t="s">
        <v>17</v>
      </c>
      <c r="E87" s="7" t="s">
        <v>18</v>
      </c>
      <c r="F87" s="7" t="s">
        <v>18</v>
      </c>
      <c r="G87" s="11">
        <f>G88</f>
        <v>2144</v>
      </c>
      <c r="H87" s="11">
        <f>H88</f>
        <v>2149</v>
      </c>
    </row>
    <row r="88" spans="1:8" x14ac:dyDescent="0.25">
      <c r="A88" s="6" t="s">
        <v>112</v>
      </c>
      <c r="B88" s="7" t="s">
        <v>15</v>
      </c>
      <c r="C88" s="7" t="s">
        <v>113</v>
      </c>
      <c r="D88" s="7" t="s">
        <v>17</v>
      </c>
      <c r="E88" s="7" t="s">
        <v>18</v>
      </c>
      <c r="F88" s="7" t="s">
        <v>18</v>
      </c>
      <c r="G88" s="11">
        <f>G89</f>
        <v>2144</v>
      </c>
      <c r="H88" s="11">
        <f>H89</f>
        <v>2149</v>
      </c>
    </row>
    <row r="89" spans="1:8" ht="39.6" x14ac:dyDescent="0.25">
      <c r="A89" s="6" t="s">
        <v>114</v>
      </c>
      <c r="B89" s="7" t="s">
        <v>15</v>
      </c>
      <c r="C89" s="7" t="s">
        <v>113</v>
      </c>
      <c r="D89" s="7" t="s">
        <v>115</v>
      </c>
      <c r="E89" s="7" t="s">
        <v>18</v>
      </c>
      <c r="F89" s="7" t="s">
        <v>18</v>
      </c>
      <c r="G89" s="11">
        <f>G90+G94+G96</f>
        <v>2144</v>
      </c>
      <c r="H89" s="11">
        <f>H90+H94+H96</f>
        <v>2149</v>
      </c>
    </row>
    <row r="90" spans="1:8" x14ac:dyDescent="0.25">
      <c r="A90" s="6" t="s">
        <v>116</v>
      </c>
      <c r="B90" s="7" t="s">
        <v>15</v>
      </c>
      <c r="C90" s="7" t="s">
        <v>113</v>
      </c>
      <c r="D90" s="7" t="s">
        <v>117</v>
      </c>
      <c r="E90" s="7" t="s">
        <v>18</v>
      </c>
      <c r="F90" s="7" t="s">
        <v>18</v>
      </c>
      <c r="G90" s="11">
        <f>G91+G92+G93</f>
        <v>1922.5</v>
      </c>
      <c r="H90" s="11">
        <f>H91+H92+H93</f>
        <v>1927.5</v>
      </c>
    </row>
    <row r="91" spans="1:8" ht="66" x14ac:dyDescent="0.25">
      <c r="A91" s="9" t="s">
        <v>27</v>
      </c>
      <c r="B91" s="10" t="s">
        <v>15</v>
      </c>
      <c r="C91" s="10" t="s">
        <v>113</v>
      </c>
      <c r="D91" s="10" t="s">
        <v>117</v>
      </c>
      <c r="E91" s="10" t="s">
        <v>28</v>
      </c>
      <c r="F91" s="10" t="s">
        <v>18</v>
      </c>
      <c r="G91" s="11">
        <v>1206.4000000000001</v>
      </c>
      <c r="H91" s="11">
        <v>1206.4000000000001</v>
      </c>
    </row>
    <row r="92" spans="1:8" ht="26.4" x14ac:dyDescent="0.25">
      <c r="A92" s="9" t="s">
        <v>37</v>
      </c>
      <c r="B92" s="10" t="s">
        <v>15</v>
      </c>
      <c r="C92" s="10" t="s">
        <v>113</v>
      </c>
      <c r="D92" s="10" t="s">
        <v>117</v>
      </c>
      <c r="E92" s="10" t="s">
        <v>38</v>
      </c>
      <c r="F92" s="10" t="s">
        <v>18</v>
      </c>
      <c r="G92" s="11">
        <v>711.1</v>
      </c>
      <c r="H92" s="11">
        <v>716.1</v>
      </c>
    </row>
    <row r="93" spans="1:8" x14ac:dyDescent="0.25">
      <c r="A93" s="9" t="s">
        <v>39</v>
      </c>
      <c r="B93" s="10" t="s">
        <v>15</v>
      </c>
      <c r="C93" s="10" t="s">
        <v>113</v>
      </c>
      <c r="D93" s="10" t="s">
        <v>117</v>
      </c>
      <c r="E93" s="10" t="s">
        <v>40</v>
      </c>
      <c r="F93" s="10" t="s">
        <v>18</v>
      </c>
      <c r="G93" s="11">
        <v>5</v>
      </c>
      <c r="H93" s="11">
        <v>5</v>
      </c>
    </row>
    <row r="94" spans="1:8" ht="39.6" x14ac:dyDescent="0.25">
      <c r="A94" s="6" t="s">
        <v>118</v>
      </c>
      <c r="B94" s="7" t="s">
        <v>15</v>
      </c>
      <c r="C94" s="7" t="s">
        <v>113</v>
      </c>
      <c r="D94" s="7" t="s">
        <v>119</v>
      </c>
      <c r="E94" s="7" t="s">
        <v>18</v>
      </c>
      <c r="F94" s="7" t="s">
        <v>18</v>
      </c>
      <c r="G94" s="11">
        <f>G95</f>
        <v>221.5</v>
      </c>
      <c r="H94" s="11">
        <f>H95</f>
        <v>221.5</v>
      </c>
    </row>
    <row r="95" spans="1:8" ht="66" x14ac:dyDescent="0.25">
      <c r="A95" s="9" t="s">
        <v>27</v>
      </c>
      <c r="B95" s="10" t="s">
        <v>15</v>
      </c>
      <c r="C95" s="10" t="s">
        <v>113</v>
      </c>
      <c r="D95" s="10" t="s">
        <v>119</v>
      </c>
      <c r="E95" s="10" t="s">
        <v>28</v>
      </c>
      <c r="F95" s="10" t="s">
        <v>18</v>
      </c>
      <c r="G95" s="11">
        <v>221.5</v>
      </c>
      <c r="H95" s="11">
        <v>221.5</v>
      </c>
    </row>
    <row r="96" spans="1:8" ht="26.4" x14ac:dyDescent="0.25">
      <c r="A96" s="6" t="s">
        <v>120</v>
      </c>
      <c r="B96" s="7" t="s">
        <v>15</v>
      </c>
      <c r="C96" s="7" t="s">
        <v>113</v>
      </c>
      <c r="D96" s="7" t="s">
        <v>121</v>
      </c>
      <c r="E96" s="7" t="s">
        <v>18</v>
      </c>
      <c r="F96" s="7" t="s">
        <v>18</v>
      </c>
      <c r="G96" s="11">
        <f>G97</f>
        <v>0</v>
      </c>
      <c r="H96" s="11">
        <f>H97</f>
        <v>0</v>
      </c>
    </row>
    <row r="97" spans="1:8" ht="66" x14ac:dyDescent="0.25">
      <c r="A97" s="9" t="s">
        <v>27</v>
      </c>
      <c r="B97" s="10" t="s">
        <v>15</v>
      </c>
      <c r="C97" s="10" t="s">
        <v>113</v>
      </c>
      <c r="D97" s="10" t="s">
        <v>121</v>
      </c>
      <c r="E97" s="10" t="s">
        <v>28</v>
      </c>
      <c r="F97" s="10" t="s">
        <v>18</v>
      </c>
      <c r="G97" s="11"/>
      <c r="H97" s="11"/>
    </row>
    <row r="98" spans="1:8" x14ac:dyDescent="0.25">
      <c r="A98" s="6" t="s">
        <v>122</v>
      </c>
      <c r="B98" s="7" t="s">
        <v>15</v>
      </c>
      <c r="C98" s="7" t="s">
        <v>123</v>
      </c>
      <c r="D98" s="7" t="s">
        <v>17</v>
      </c>
      <c r="E98" s="7" t="s">
        <v>18</v>
      </c>
      <c r="F98" s="7" t="s">
        <v>18</v>
      </c>
      <c r="G98" s="11">
        <f t="shared" ref="G98:H101" si="5">G99</f>
        <v>39.5</v>
      </c>
      <c r="H98" s="11">
        <f t="shared" si="5"/>
        <v>39.5</v>
      </c>
    </row>
    <row r="99" spans="1:8" x14ac:dyDescent="0.25">
      <c r="A99" s="6" t="s">
        <v>124</v>
      </c>
      <c r="B99" s="7" t="s">
        <v>15</v>
      </c>
      <c r="C99" s="7" t="s">
        <v>125</v>
      </c>
      <c r="D99" s="7" t="s">
        <v>17</v>
      </c>
      <c r="E99" s="7" t="s">
        <v>18</v>
      </c>
      <c r="F99" s="7" t="s">
        <v>18</v>
      </c>
      <c r="G99" s="11">
        <f t="shared" si="5"/>
        <v>39.5</v>
      </c>
      <c r="H99" s="11">
        <f t="shared" si="5"/>
        <v>39.5</v>
      </c>
    </row>
    <row r="100" spans="1:8" ht="66" x14ac:dyDescent="0.25">
      <c r="A100" s="6" t="s">
        <v>23</v>
      </c>
      <c r="B100" s="7" t="s">
        <v>15</v>
      </c>
      <c r="C100" s="7" t="s">
        <v>125</v>
      </c>
      <c r="D100" s="7" t="s">
        <v>24</v>
      </c>
      <c r="E100" s="7" t="s">
        <v>18</v>
      </c>
      <c r="F100" s="7" t="s">
        <v>18</v>
      </c>
      <c r="G100" s="11">
        <f t="shared" si="5"/>
        <v>39.5</v>
      </c>
      <c r="H100" s="11">
        <f t="shared" si="5"/>
        <v>39.5</v>
      </c>
    </row>
    <row r="101" spans="1:8" ht="26.4" x14ac:dyDescent="0.25">
      <c r="A101" s="6" t="s">
        <v>126</v>
      </c>
      <c r="B101" s="7" t="s">
        <v>15</v>
      </c>
      <c r="C101" s="7" t="s">
        <v>125</v>
      </c>
      <c r="D101" s="7" t="s">
        <v>127</v>
      </c>
      <c r="E101" s="7" t="s">
        <v>18</v>
      </c>
      <c r="F101" s="7" t="s">
        <v>18</v>
      </c>
      <c r="G101" s="11">
        <f t="shared" si="5"/>
        <v>39.5</v>
      </c>
      <c r="H101" s="11">
        <f t="shared" si="5"/>
        <v>39.5</v>
      </c>
    </row>
    <row r="102" spans="1:8" ht="26.4" x14ac:dyDescent="0.25">
      <c r="A102" s="9" t="s">
        <v>128</v>
      </c>
      <c r="B102" s="10" t="s">
        <v>15</v>
      </c>
      <c r="C102" s="10" t="s">
        <v>125</v>
      </c>
      <c r="D102" s="10" t="s">
        <v>127</v>
      </c>
      <c r="E102" s="10" t="s">
        <v>129</v>
      </c>
      <c r="F102" s="10" t="s">
        <v>18</v>
      </c>
      <c r="G102" s="11">
        <v>39.5</v>
      </c>
      <c r="H102" s="11">
        <v>39.5</v>
      </c>
    </row>
    <row r="103" spans="1:8" x14ac:dyDescent="0.25">
      <c r="A103" s="6" t="s">
        <v>130</v>
      </c>
      <c r="B103" s="7" t="s">
        <v>15</v>
      </c>
      <c r="C103" s="7" t="s">
        <v>131</v>
      </c>
      <c r="D103" s="7" t="s">
        <v>17</v>
      </c>
      <c r="E103" s="7" t="s">
        <v>18</v>
      </c>
      <c r="F103" s="7" t="s">
        <v>18</v>
      </c>
      <c r="G103" s="11">
        <f>G104</f>
        <v>30</v>
      </c>
      <c r="H103" s="11">
        <f>H104</f>
        <v>30</v>
      </c>
    </row>
    <row r="104" spans="1:8" x14ac:dyDescent="0.25">
      <c r="A104" s="6" t="s">
        <v>132</v>
      </c>
      <c r="B104" s="7" t="s">
        <v>15</v>
      </c>
      <c r="C104" s="7" t="s">
        <v>133</v>
      </c>
      <c r="D104" s="7" t="s">
        <v>17</v>
      </c>
      <c r="E104" s="7" t="s">
        <v>18</v>
      </c>
      <c r="F104" s="7" t="s">
        <v>18</v>
      </c>
      <c r="G104" s="11">
        <f>G107</f>
        <v>30</v>
      </c>
      <c r="H104" s="11">
        <f>H107</f>
        <v>30</v>
      </c>
    </row>
    <row r="105" spans="1:8" ht="39.6" x14ac:dyDescent="0.25">
      <c r="A105" s="6" t="s">
        <v>134</v>
      </c>
      <c r="B105" s="7" t="s">
        <v>15</v>
      </c>
      <c r="C105" s="7" t="s">
        <v>133</v>
      </c>
      <c r="D105" s="7" t="s">
        <v>135</v>
      </c>
      <c r="E105" s="7" t="s">
        <v>18</v>
      </c>
      <c r="F105" s="7" t="s">
        <v>18</v>
      </c>
      <c r="G105" s="11">
        <f>G106</f>
        <v>30</v>
      </c>
      <c r="H105" s="11">
        <f>H106</f>
        <v>30</v>
      </c>
    </row>
    <row r="106" spans="1:8" ht="26.4" x14ac:dyDescent="0.25">
      <c r="A106" s="6" t="s">
        <v>136</v>
      </c>
      <c r="B106" s="7" t="s">
        <v>15</v>
      </c>
      <c r="C106" s="7" t="s">
        <v>133</v>
      </c>
      <c r="D106" s="7" t="s">
        <v>137</v>
      </c>
      <c r="E106" s="7" t="s">
        <v>18</v>
      </c>
      <c r="F106" s="7" t="s">
        <v>18</v>
      </c>
      <c r="G106" s="11">
        <f>G107</f>
        <v>30</v>
      </c>
      <c r="H106" s="11">
        <f>H107</f>
        <v>30</v>
      </c>
    </row>
    <row r="107" spans="1:8" ht="26.4" x14ac:dyDescent="0.25">
      <c r="A107" s="9" t="s">
        <v>37</v>
      </c>
      <c r="B107" s="10" t="s">
        <v>15</v>
      </c>
      <c r="C107" s="10" t="s">
        <v>133</v>
      </c>
      <c r="D107" s="10" t="s">
        <v>137</v>
      </c>
      <c r="E107" s="10" t="s">
        <v>38</v>
      </c>
      <c r="F107" s="10" t="s">
        <v>18</v>
      </c>
      <c r="G107" s="11">
        <v>30</v>
      </c>
      <c r="H107" s="11">
        <v>30</v>
      </c>
    </row>
  </sheetData>
  <mergeCells count="14">
    <mergeCell ref="H11:H12"/>
    <mergeCell ref="A7:G9"/>
    <mergeCell ref="A11:A12"/>
    <mergeCell ref="B11:B12"/>
    <mergeCell ref="C11:C12"/>
    <mergeCell ref="D11:D12"/>
    <mergeCell ref="E11:E12"/>
    <mergeCell ref="F11:F12"/>
    <mergeCell ref="G11:G12"/>
    <mergeCell ref="E1:G1"/>
    <mergeCell ref="E2:G2"/>
    <mergeCell ref="E3:G3"/>
    <mergeCell ref="E4:G4"/>
    <mergeCell ref="A6:G6"/>
  </mergeCells>
  <printOptions gridLines="1"/>
  <pageMargins left="0.70833333333333304" right="0.70833333333333304" top="1.1416666666666699" bottom="0.74791666666666701" header="0.51180555555555496" footer="0.51180555555555496"/>
  <pageSetup paperSize="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tabSelected="1" topLeftCell="A68" workbookViewId="0">
      <selection activeCell="G77" sqref="G77"/>
    </sheetView>
  </sheetViews>
  <sheetFormatPr defaultRowHeight="13.2" x14ac:dyDescent="0.25"/>
  <cols>
    <col min="1" max="1" width="56.77734375" style="15" customWidth="1"/>
    <col min="2" max="2" width="7.109375" customWidth="1"/>
    <col min="3" max="3" width="7.33203125" customWidth="1"/>
    <col min="4" max="4" width="12.109375" style="2" customWidth="1"/>
    <col min="5" max="5" width="5.88671875" style="2" customWidth="1"/>
    <col min="6" max="6" width="8.109375" style="2" customWidth="1"/>
    <col min="7" max="7" width="9.5546875" style="2" customWidth="1"/>
    <col min="8" max="8" width="10.5546875" style="2" hidden="1" customWidth="1"/>
    <col min="9" max="9" width="10" style="2" customWidth="1"/>
    <col min="10" max="10" width="7" style="16" hidden="1" customWidth="1"/>
    <col min="11" max="12" width="0.109375" style="2" customWidth="1"/>
    <col min="13" max="13" width="9" customWidth="1"/>
    <col min="14" max="14" width="9" hidden="1" customWidth="1"/>
    <col min="15" max="1031" width="9" customWidth="1"/>
  </cols>
  <sheetData>
    <row r="1" spans="1:19" ht="15.6" x14ac:dyDescent="0.25">
      <c r="B1" s="2"/>
      <c r="C1" s="2"/>
      <c r="E1" s="64" t="s">
        <v>140</v>
      </c>
      <c r="F1" s="64"/>
      <c r="G1" s="64"/>
      <c r="H1" s="64"/>
      <c r="I1" s="64"/>
      <c r="J1" s="64"/>
    </row>
    <row r="2" spans="1:19" ht="16.8" x14ac:dyDescent="0.25">
      <c r="A2" s="17"/>
      <c r="B2" s="3"/>
      <c r="C2" s="2"/>
      <c r="E2" s="65" t="s">
        <v>1</v>
      </c>
      <c r="F2" s="65"/>
      <c r="G2" s="65"/>
      <c r="H2" s="65"/>
      <c r="I2" s="65"/>
      <c r="J2" s="65"/>
    </row>
    <row r="3" spans="1:19" ht="15.6" x14ac:dyDescent="0.25">
      <c r="B3" s="2"/>
      <c r="C3" s="2"/>
      <c r="E3" s="64" t="s">
        <v>2</v>
      </c>
      <c r="F3" s="64"/>
      <c r="G3" s="64"/>
      <c r="H3" s="64"/>
      <c r="I3" s="64"/>
      <c r="J3" s="64"/>
    </row>
    <row r="4" spans="1:19" ht="15.6" x14ac:dyDescent="0.25">
      <c r="A4" s="18"/>
      <c r="B4" s="4"/>
      <c r="C4" s="2"/>
      <c r="E4" s="64" t="s">
        <v>243</v>
      </c>
      <c r="F4" s="64"/>
      <c r="G4" s="64"/>
      <c r="H4" s="64"/>
      <c r="I4" s="64"/>
      <c r="J4" s="64"/>
    </row>
    <row r="5" spans="1:19" x14ac:dyDescent="0.25">
      <c r="B5" s="2"/>
      <c r="C5" s="2"/>
    </row>
    <row r="6" spans="1:19" ht="15.6" x14ac:dyDescent="0.25">
      <c r="A6" s="77" t="s">
        <v>141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24"/>
    </row>
    <row r="7" spans="1:19" ht="15.6" x14ac:dyDescent="0.25">
      <c r="A7" s="78" t="s">
        <v>142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25"/>
    </row>
    <row r="8" spans="1:19" ht="15" customHeight="1" x14ac:dyDescent="0.25">
      <c r="A8" s="19"/>
      <c r="B8" s="5"/>
      <c r="C8" s="5"/>
      <c r="D8" s="5"/>
      <c r="E8" s="5"/>
      <c r="F8" s="26"/>
      <c r="G8" s="5"/>
      <c r="H8" s="23"/>
      <c r="I8" s="23"/>
      <c r="J8" s="5"/>
    </row>
    <row r="9" spans="1:19" hidden="1" x14ac:dyDescent="0.25"/>
    <row r="10" spans="1:19" ht="75" customHeight="1" x14ac:dyDescent="0.25">
      <c r="A10" s="27" t="s">
        <v>6</v>
      </c>
      <c r="B10" s="28" t="s">
        <v>7</v>
      </c>
      <c r="C10" s="28" t="s">
        <v>8</v>
      </c>
      <c r="D10" s="28" t="s">
        <v>9</v>
      </c>
      <c r="E10" s="28" t="s">
        <v>10</v>
      </c>
      <c r="F10" s="28" t="s">
        <v>11</v>
      </c>
      <c r="G10" s="28" t="s">
        <v>234</v>
      </c>
      <c r="H10" s="28" t="s">
        <v>143</v>
      </c>
      <c r="I10" s="29" t="s">
        <v>235</v>
      </c>
      <c r="J10" s="29" t="s">
        <v>235</v>
      </c>
      <c r="K10" s="29" t="s">
        <v>237</v>
      </c>
      <c r="L10" s="29" t="s">
        <v>238</v>
      </c>
      <c r="M10" s="29" t="s">
        <v>236</v>
      </c>
    </row>
    <row r="11" spans="1:19" ht="61.2" customHeight="1" x14ac:dyDescent="0.3">
      <c r="A11" s="31" t="s">
        <v>144</v>
      </c>
      <c r="B11" s="32" t="s">
        <v>15</v>
      </c>
      <c r="C11" s="32" t="s">
        <v>16</v>
      </c>
      <c r="D11" s="32" t="s">
        <v>17</v>
      </c>
      <c r="E11" s="32" t="s">
        <v>18</v>
      </c>
      <c r="F11" s="48" t="s">
        <v>18</v>
      </c>
      <c r="G11" s="33">
        <f>H11/1000</f>
        <v>22987.071669999998</v>
      </c>
      <c r="H11" s="34">
        <f>H12+H42+H48+H53+H76+H107+H112+H118+H123</f>
        <v>22987071.669999998</v>
      </c>
      <c r="I11" s="35">
        <f>J11/1000</f>
        <v>22350.455090000003</v>
      </c>
      <c r="J11" s="36">
        <f>J129</f>
        <v>22350455.090000004</v>
      </c>
      <c r="K11" s="35">
        <f>I11/G11*100</f>
        <v>97.230545111882037</v>
      </c>
      <c r="L11" s="30"/>
      <c r="M11" s="60">
        <f>I11/G11*100</f>
        <v>97.230545111882037</v>
      </c>
    </row>
    <row r="12" spans="1:19" ht="15.6" x14ac:dyDescent="0.3">
      <c r="A12" s="31" t="s">
        <v>145</v>
      </c>
      <c r="B12" s="32" t="s">
        <v>15</v>
      </c>
      <c r="C12" s="32" t="s">
        <v>20</v>
      </c>
      <c r="D12" s="32" t="s">
        <v>17</v>
      </c>
      <c r="E12" s="32" t="s">
        <v>18</v>
      </c>
      <c r="F12" s="48" t="s">
        <v>18</v>
      </c>
      <c r="G12" s="33">
        <f t="shared" ref="G12:G80" si="0">H12/1000</f>
        <v>4987.49262</v>
      </c>
      <c r="H12" s="34">
        <f>H13+H17+H23+H27</f>
        <v>4987492.62</v>
      </c>
      <c r="I12" s="35">
        <f t="shared" ref="I12:I78" si="1">J12/1000</f>
        <v>4696.2312200000006</v>
      </c>
      <c r="J12" s="36">
        <f t="shared" ref="J12" si="2">J13+J17+J23+J27</f>
        <v>4696231.2200000007</v>
      </c>
      <c r="K12" s="35">
        <f t="shared" ref="K12:K78" si="3">I12/G12*100</f>
        <v>94.160163789876464</v>
      </c>
      <c r="L12" s="30"/>
      <c r="M12" s="60">
        <f t="shared" ref="M12:M78" si="4">I12/G12*100</f>
        <v>94.160163789876464</v>
      </c>
    </row>
    <row r="13" spans="1:19" ht="46.8" x14ac:dyDescent="0.3">
      <c r="A13" s="37" t="s">
        <v>146</v>
      </c>
      <c r="B13" s="38" t="s">
        <v>15</v>
      </c>
      <c r="C13" s="38" t="s">
        <v>22</v>
      </c>
      <c r="D13" s="38" t="s">
        <v>17</v>
      </c>
      <c r="E13" s="38" t="s">
        <v>18</v>
      </c>
      <c r="F13" s="48" t="s">
        <v>18</v>
      </c>
      <c r="G13" s="33">
        <f t="shared" si="0"/>
        <v>732.71206000000006</v>
      </c>
      <c r="H13" s="34">
        <f>H14</f>
        <v>732712.06</v>
      </c>
      <c r="I13" s="35">
        <f t="shared" si="1"/>
        <v>732.71266000000003</v>
      </c>
      <c r="J13" s="36">
        <f t="shared" ref="J13:J14" si="5">J14</f>
        <v>732712.66</v>
      </c>
      <c r="K13" s="35">
        <f t="shared" si="3"/>
        <v>100.00008188755621</v>
      </c>
      <c r="L13" s="30"/>
      <c r="M13" s="60">
        <f t="shared" si="4"/>
        <v>100.00008188755621</v>
      </c>
    </row>
    <row r="14" spans="1:19" ht="78" x14ac:dyDescent="0.3">
      <c r="A14" s="37" t="s">
        <v>147</v>
      </c>
      <c r="B14" s="38" t="s">
        <v>15</v>
      </c>
      <c r="C14" s="38" t="s">
        <v>22</v>
      </c>
      <c r="D14" s="38" t="s">
        <v>24</v>
      </c>
      <c r="E14" s="38" t="s">
        <v>18</v>
      </c>
      <c r="F14" s="48" t="s">
        <v>18</v>
      </c>
      <c r="G14" s="33">
        <f t="shared" si="0"/>
        <v>732.71206000000006</v>
      </c>
      <c r="H14" s="34">
        <f>H15</f>
        <v>732712.06</v>
      </c>
      <c r="I14" s="35">
        <f t="shared" si="1"/>
        <v>732.71266000000003</v>
      </c>
      <c r="J14" s="36">
        <f t="shared" si="5"/>
        <v>732712.66</v>
      </c>
      <c r="K14" s="35">
        <f t="shared" si="3"/>
        <v>100.00008188755621</v>
      </c>
      <c r="L14" s="30"/>
      <c r="M14" s="60">
        <f t="shared" si="4"/>
        <v>100.00008188755621</v>
      </c>
      <c r="N14" s="20"/>
      <c r="O14" s="20"/>
      <c r="P14" s="20"/>
      <c r="Q14" s="20"/>
      <c r="R14" s="20"/>
      <c r="S14" s="20"/>
    </row>
    <row r="15" spans="1:19" ht="15.6" x14ac:dyDescent="0.3">
      <c r="A15" s="37" t="s">
        <v>148</v>
      </c>
      <c r="B15" s="38" t="s">
        <v>15</v>
      </c>
      <c r="C15" s="38" t="s">
        <v>22</v>
      </c>
      <c r="D15" s="38" t="s">
        <v>26</v>
      </c>
      <c r="E15" s="38" t="s">
        <v>18</v>
      </c>
      <c r="F15" s="48" t="s">
        <v>18</v>
      </c>
      <c r="G15" s="33">
        <f t="shared" si="0"/>
        <v>732.71206000000006</v>
      </c>
      <c r="H15" s="34">
        <f>H16</f>
        <v>732712.06</v>
      </c>
      <c r="I15" s="35">
        <f t="shared" si="1"/>
        <v>732.71266000000003</v>
      </c>
      <c r="J15" s="36">
        <f>J16</f>
        <v>732712.66</v>
      </c>
      <c r="K15" s="35">
        <f t="shared" si="3"/>
        <v>100.00008188755621</v>
      </c>
      <c r="L15" s="30"/>
      <c r="M15" s="60">
        <f t="shared" si="4"/>
        <v>100.00008188755621</v>
      </c>
    </row>
    <row r="16" spans="1:19" ht="78" x14ac:dyDescent="0.3">
      <c r="A16" s="37" t="s">
        <v>149</v>
      </c>
      <c r="B16" s="38" t="s">
        <v>15</v>
      </c>
      <c r="C16" s="38" t="s">
        <v>22</v>
      </c>
      <c r="D16" s="38" t="s">
        <v>26</v>
      </c>
      <c r="E16" s="38" t="s">
        <v>28</v>
      </c>
      <c r="F16" s="48" t="s">
        <v>18</v>
      </c>
      <c r="G16" s="33">
        <f t="shared" si="0"/>
        <v>732.71206000000006</v>
      </c>
      <c r="H16" s="34">
        <v>732712.06</v>
      </c>
      <c r="I16" s="35">
        <f t="shared" si="1"/>
        <v>732.71266000000003</v>
      </c>
      <c r="J16" s="36">
        <v>732712.66</v>
      </c>
      <c r="K16" s="35">
        <f t="shared" si="3"/>
        <v>100.00008188755621</v>
      </c>
      <c r="L16" s="30"/>
      <c r="M16" s="60">
        <f t="shared" si="4"/>
        <v>100.00008188755621</v>
      </c>
    </row>
    <row r="17" spans="1:13" ht="62.4" x14ac:dyDescent="0.3">
      <c r="A17" s="37" t="s">
        <v>150</v>
      </c>
      <c r="B17" s="38" t="s">
        <v>15</v>
      </c>
      <c r="C17" s="38" t="s">
        <v>30</v>
      </c>
      <c r="D17" s="38" t="s">
        <v>17</v>
      </c>
      <c r="E17" s="38" t="s">
        <v>18</v>
      </c>
      <c r="F17" s="48" t="s">
        <v>18</v>
      </c>
      <c r="G17" s="33">
        <f t="shared" si="0"/>
        <v>2171.8797300000001</v>
      </c>
      <c r="H17" s="39">
        <f t="shared" ref="H17:H18" si="6">H18</f>
        <v>2171879.73</v>
      </c>
      <c r="I17" s="35">
        <f t="shared" si="1"/>
        <v>2100.2026800000003</v>
      </c>
      <c r="J17" s="36">
        <f t="shared" ref="J17:J18" si="7">J18</f>
        <v>2100202.6800000002</v>
      </c>
      <c r="K17" s="35">
        <f t="shared" si="3"/>
        <v>96.699768913999691</v>
      </c>
      <c r="L17" s="30"/>
      <c r="M17" s="60">
        <f t="shared" si="4"/>
        <v>96.699768913999691</v>
      </c>
    </row>
    <row r="18" spans="1:13" ht="78" x14ac:dyDescent="0.3">
      <c r="A18" s="37" t="s">
        <v>147</v>
      </c>
      <c r="B18" s="38" t="s">
        <v>15</v>
      </c>
      <c r="C18" s="38" t="s">
        <v>30</v>
      </c>
      <c r="D18" s="38" t="s">
        <v>24</v>
      </c>
      <c r="E18" s="38" t="s">
        <v>18</v>
      </c>
      <c r="F18" s="48" t="s">
        <v>18</v>
      </c>
      <c r="G18" s="33">
        <f t="shared" si="0"/>
        <v>2171.8797300000001</v>
      </c>
      <c r="H18" s="39">
        <f t="shared" si="6"/>
        <v>2171879.73</v>
      </c>
      <c r="I18" s="35">
        <f t="shared" si="1"/>
        <v>2100.2026800000003</v>
      </c>
      <c r="J18" s="36">
        <f t="shared" si="7"/>
        <v>2100202.6800000002</v>
      </c>
      <c r="K18" s="35">
        <f t="shared" si="3"/>
        <v>96.699768913999691</v>
      </c>
      <c r="L18" s="30"/>
      <c r="M18" s="60">
        <f t="shared" si="4"/>
        <v>96.699768913999691</v>
      </c>
    </row>
    <row r="19" spans="1:13" ht="31.2" x14ac:dyDescent="0.3">
      <c r="A19" s="37" t="s">
        <v>151</v>
      </c>
      <c r="B19" s="38" t="s">
        <v>15</v>
      </c>
      <c r="C19" s="38" t="s">
        <v>30</v>
      </c>
      <c r="D19" s="38" t="s">
        <v>32</v>
      </c>
      <c r="E19" s="38" t="s">
        <v>18</v>
      </c>
      <c r="F19" s="48" t="s">
        <v>18</v>
      </c>
      <c r="G19" s="33">
        <f t="shared" si="0"/>
        <v>2171.8797300000001</v>
      </c>
      <c r="H19" s="39">
        <f t="shared" ref="H19" si="8">H20+H21+H22</f>
        <v>2171879.73</v>
      </c>
      <c r="I19" s="35">
        <f t="shared" si="1"/>
        <v>2100.2026800000003</v>
      </c>
      <c r="J19" s="36">
        <f t="shared" ref="J19" si="9">J20+J21+J22</f>
        <v>2100202.6800000002</v>
      </c>
      <c r="K19" s="35">
        <f t="shared" si="3"/>
        <v>96.699768913999691</v>
      </c>
      <c r="L19" s="30"/>
      <c r="M19" s="60">
        <f t="shared" si="4"/>
        <v>96.699768913999691</v>
      </c>
    </row>
    <row r="20" spans="1:13" ht="78" x14ac:dyDescent="0.3">
      <c r="A20" s="37" t="s">
        <v>149</v>
      </c>
      <c r="B20" s="38" t="s">
        <v>15</v>
      </c>
      <c r="C20" s="38" t="s">
        <v>30</v>
      </c>
      <c r="D20" s="38" t="s">
        <v>32</v>
      </c>
      <c r="E20" s="38" t="s">
        <v>28</v>
      </c>
      <c r="F20" s="48" t="s">
        <v>18</v>
      </c>
      <c r="G20" s="33">
        <f t="shared" si="0"/>
        <v>1642.2203100000002</v>
      </c>
      <c r="H20" s="34">
        <v>1642220.31</v>
      </c>
      <c r="I20" s="35">
        <f t="shared" si="1"/>
        <v>1642.2196100000001</v>
      </c>
      <c r="J20" s="36">
        <v>1642219.61</v>
      </c>
      <c r="K20" s="35">
        <f t="shared" si="3"/>
        <v>99.999957374781218</v>
      </c>
      <c r="L20" s="30"/>
      <c r="M20" s="60">
        <f t="shared" si="4"/>
        <v>99.999957374781218</v>
      </c>
    </row>
    <row r="21" spans="1:13" ht="31.2" x14ac:dyDescent="0.3">
      <c r="A21" s="37" t="s">
        <v>152</v>
      </c>
      <c r="B21" s="38" t="s">
        <v>15</v>
      </c>
      <c r="C21" s="38" t="s">
        <v>30</v>
      </c>
      <c r="D21" s="38" t="s">
        <v>32</v>
      </c>
      <c r="E21" s="38" t="s">
        <v>38</v>
      </c>
      <c r="F21" s="48" t="s">
        <v>18</v>
      </c>
      <c r="G21" s="33">
        <f t="shared" si="0"/>
        <v>448.41741999999999</v>
      </c>
      <c r="H21" s="34">
        <v>448417.42</v>
      </c>
      <c r="I21" s="35">
        <f t="shared" si="1"/>
        <v>376.74106999999998</v>
      </c>
      <c r="J21" s="36">
        <v>376741.07</v>
      </c>
      <c r="K21" s="35">
        <f t="shared" si="3"/>
        <v>84.015707953540257</v>
      </c>
      <c r="L21" s="30"/>
      <c r="M21" s="60">
        <f t="shared" si="4"/>
        <v>84.015707953540257</v>
      </c>
    </row>
    <row r="22" spans="1:13" ht="25.5" customHeight="1" x14ac:dyDescent="0.3">
      <c r="A22" s="37" t="s">
        <v>153</v>
      </c>
      <c r="B22" s="38" t="s">
        <v>15</v>
      </c>
      <c r="C22" s="38" t="s">
        <v>30</v>
      </c>
      <c r="D22" s="38" t="s">
        <v>32</v>
      </c>
      <c r="E22" s="38" t="s">
        <v>40</v>
      </c>
      <c r="F22" s="48" t="s">
        <v>18</v>
      </c>
      <c r="G22" s="33">
        <f t="shared" si="0"/>
        <v>81.242000000000004</v>
      </c>
      <c r="H22" s="34">
        <v>81242</v>
      </c>
      <c r="I22" s="35">
        <f t="shared" si="1"/>
        <v>81.242000000000004</v>
      </c>
      <c r="J22" s="36">
        <v>81242</v>
      </c>
      <c r="K22" s="35">
        <f t="shared" si="3"/>
        <v>100</v>
      </c>
      <c r="L22" s="30"/>
      <c r="M22" s="60">
        <f t="shared" si="4"/>
        <v>100</v>
      </c>
    </row>
    <row r="23" spans="1:13" ht="25.5" hidden="1" customHeight="1" x14ac:dyDescent="0.3">
      <c r="A23" s="37" t="s">
        <v>154</v>
      </c>
      <c r="B23" s="38" t="s">
        <v>15</v>
      </c>
      <c r="C23" s="38" t="s">
        <v>46</v>
      </c>
      <c r="D23" s="38" t="s">
        <v>17</v>
      </c>
      <c r="E23" s="38" t="s">
        <v>18</v>
      </c>
      <c r="F23" s="48" t="s">
        <v>18</v>
      </c>
      <c r="G23" s="33">
        <f t="shared" si="0"/>
        <v>0</v>
      </c>
      <c r="H23" s="34">
        <v>0</v>
      </c>
      <c r="I23" s="35">
        <f t="shared" si="1"/>
        <v>0</v>
      </c>
      <c r="J23" s="36">
        <v>0</v>
      </c>
      <c r="K23" s="35" t="e">
        <f t="shared" si="3"/>
        <v>#DIV/0!</v>
      </c>
      <c r="L23" s="30"/>
      <c r="M23" s="60" t="e">
        <f t="shared" si="4"/>
        <v>#DIV/0!</v>
      </c>
    </row>
    <row r="24" spans="1:13" ht="78" hidden="1" x14ac:dyDescent="0.3">
      <c r="A24" s="37" t="s">
        <v>147</v>
      </c>
      <c r="B24" s="38" t="s">
        <v>15</v>
      </c>
      <c r="C24" s="38" t="s">
        <v>46</v>
      </c>
      <c r="D24" s="38" t="s">
        <v>24</v>
      </c>
      <c r="E24" s="38" t="s">
        <v>18</v>
      </c>
      <c r="F24" s="48" t="s">
        <v>18</v>
      </c>
      <c r="G24" s="33">
        <v>0</v>
      </c>
      <c r="H24" s="34">
        <f>H25</f>
        <v>10000</v>
      </c>
      <c r="I24" s="35">
        <f t="shared" si="1"/>
        <v>0</v>
      </c>
      <c r="J24" s="36">
        <f t="shared" ref="J24:J25" si="10">J25</f>
        <v>0</v>
      </c>
      <c r="K24" s="35" t="e">
        <f t="shared" si="3"/>
        <v>#DIV/0!</v>
      </c>
      <c r="L24" s="30"/>
      <c r="M24" s="60" t="e">
        <f t="shared" si="4"/>
        <v>#DIV/0!</v>
      </c>
    </row>
    <row r="25" spans="1:13" ht="15.6" hidden="1" x14ac:dyDescent="0.3">
      <c r="A25" s="37" t="s">
        <v>155</v>
      </c>
      <c r="B25" s="38" t="s">
        <v>15</v>
      </c>
      <c r="C25" s="38" t="s">
        <v>46</v>
      </c>
      <c r="D25" s="38" t="s">
        <v>48</v>
      </c>
      <c r="E25" s="38" t="s">
        <v>18</v>
      </c>
      <c r="F25" s="48" t="s">
        <v>18</v>
      </c>
      <c r="G25" s="33">
        <v>0</v>
      </c>
      <c r="H25" s="34">
        <f>H26</f>
        <v>10000</v>
      </c>
      <c r="I25" s="35">
        <f t="shared" si="1"/>
        <v>0</v>
      </c>
      <c r="J25" s="36">
        <f t="shared" si="10"/>
        <v>0</v>
      </c>
      <c r="K25" s="35" t="e">
        <f t="shared" si="3"/>
        <v>#DIV/0!</v>
      </c>
      <c r="L25" s="30"/>
      <c r="M25" s="60" t="e">
        <f t="shared" si="4"/>
        <v>#DIV/0!</v>
      </c>
    </row>
    <row r="26" spans="1:13" ht="12.75" hidden="1" customHeight="1" x14ac:dyDescent="0.3">
      <c r="A26" s="37" t="s">
        <v>153</v>
      </c>
      <c r="B26" s="38" t="s">
        <v>15</v>
      </c>
      <c r="C26" s="38" t="s">
        <v>46</v>
      </c>
      <c r="D26" s="38" t="s">
        <v>48</v>
      </c>
      <c r="E26" s="38" t="s">
        <v>40</v>
      </c>
      <c r="F26" s="48" t="s">
        <v>18</v>
      </c>
      <c r="G26" s="33">
        <v>0</v>
      </c>
      <c r="H26" s="34">
        <v>10000</v>
      </c>
      <c r="I26" s="35">
        <f t="shared" si="1"/>
        <v>0</v>
      </c>
      <c r="J26" s="36">
        <v>0</v>
      </c>
      <c r="K26" s="35" t="e">
        <f t="shared" si="3"/>
        <v>#DIV/0!</v>
      </c>
      <c r="L26" s="30"/>
      <c r="M26" s="60" t="e">
        <f t="shared" si="4"/>
        <v>#DIV/0!</v>
      </c>
    </row>
    <row r="27" spans="1:13" ht="51" customHeight="1" x14ac:dyDescent="0.3">
      <c r="A27" s="37" t="s">
        <v>156</v>
      </c>
      <c r="B27" s="38" t="s">
        <v>15</v>
      </c>
      <c r="C27" s="38" t="s">
        <v>50</v>
      </c>
      <c r="D27" s="38" t="s">
        <v>17</v>
      </c>
      <c r="E27" s="38" t="s">
        <v>18</v>
      </c>
      <c r="F27" s="48" t="s">
        <v>18</v>
      </c>
      <c r="G27" s="33">
        <f>H27/1000</f>
        <v>2082.90083</v>
      </c>
      <c r="H27" s="39">
        <f>H28+H36+H39+H32</f>
        <v>2082900.83</v>
      </c>
      <c r="I27" s="35">
        <f t="shared" si="1"/>
        <v>1863.3158800000001</v>
      </c>
      <c r="J27" s="36">
        <f>J28+J32+J39</f>
        <v>1863315.8800000001</v>
      </c>
      <c r="K27" s="35">
        <f t="shared" si="3"/>
        <v>89.457733808671065</v>
      </c>
      <c r="L27" s="30"/>
      <c r="M27" s="60">
        <f t="shared" si="4"/>
        <v>89.457733808671065</v>
      </c>
    </row>
    <row r="28" spans="1:13" ht="12.75" customHeight="1" x14ac:dyDescent="0.3">
      <c r="A28" s="37" t="s">
        <v>147</v>
      </c>
      <c r="B28" s="38" t="s">
        <v>15</v>
      </c>
      <c r="C28" s="38" t="s">
        <v>50</v>
      </c>
      <c r="D28" s="38" t="s">
        <v>24</v>
      </c>
      <c r="E28" s="38" t="s">
        <v>18</v>
      </c>
      <c r="F28" s="48" t="s">
        <v>18</v>
      </c>
      <c r="G28" s="33">
        <f t="shared" si="0"/>
        <v>1789.6041600000001</v>
      </c>
      <c r="H28" s="39">
        <f t="shared" ref="H28" si="11">H29</f>
        <v>1789604.1600000001</v>
      </c>
      <c r="I28" s="35">
        <f t="shared" si="1"/>
        <v>1650.0192100000002</v>
      </c>
      <c r="J28" s="36">
        <f t="shared" ref="J28" si="12">J29</f>
        <v>1650019.2100000002</v>
      </c>
      <c r="K28" s="35">
        <f t="shared" si="3"/>
        <v>92.200233262756839</v>
      </c>
      <c r="L28" s="30"/>
      <c r="M28" s="60">
        <f t="shared" si="4"/>
        <v>92.200233262756839</v>
      </c>
    </row>
    <row r="29" spans="1:13" ht="12.75" customHeight="1" x14ac:dyDescent="0.3">
      <c r="A29" s="37" t="s">
        <v>157</v>
      </c>
      <c r="B29" s="38" t="s">
        <v>15</v>
      </c>
      <c r="C29" s="38" t="s">
        <v>50</v>
      </c>
      <c r="D29" s="38" t="s">
        <v>52</v>
      </c>
      <c r="E29" s="38" t="s">
        <v>18</v>
      </c>
      <c r="F29" s="48" t="s">
        <v>18</v>
      </c>
      <c r="G29" s="33">
        <f t="shared" si="0"/>
        <v>1789.6041600000001</v>
      </c>
      <c r="H29" s="39">
        <f>H30+H31</f>
        <v>1789604.1600000001</v>
      </c>
      <c r="I29" s="35">
        <f t="shared" si="1"/>
        <v>1650.0192100000002</v>
      </c>
      <c r="J29" s="36">
        <f>J30+J31+J36</f>
        <v>1650019.2100000002</v>
      </c>
      <c r="K29" s="35">
        <f t="shared" si="3"/>
        <v>92.200233262756839</v>
      </c>
      <c r="L29" s="30"/>
      <c r="M29" s="60">
        <f t="shared" si="4"/>
        <v>92.200233262756839</v>
      </c>
    </row>
    <row r="30" spans="1:13" ht="13.2" customHeight="1" x14ac:dyDescent="0.3">
      <c r="A30" s="37" t="s">
        <v>149</v>
      </c>
      <c r="B30" s="38" t="s">
        <v>15</v>
      </c>
      <c r="C30" s="38" t="s">
        <v>50</v>
      </c>
      <c r="D30" s="38" t="s">
        <v>52</v>
      </c>
      <c r="E30" s="38" t="s">
        <v>28</v>
      </c>
      <c r="F30" s="48" t="s">
        <v>18</v>
      </c>
      <c r="G30" s="33">
        <f t="shared" si="0"/>
        <v>1051.3346200000001</v>
      </c>
      <c r="H30" s="34">
        <v>1051334.6200000001</v>
      </c>
      <c r="I30" s="35">
        <f t="shared" si="1"/>
        <v>1051.3346200000001</v>
      </c>
      <c r="J30" s="36">
        <v>1051334.6200000001</v>
      </c>
      <c r="K30" s="35">
        <f t="shared" si="3"/>
        <v>100</v>
      </c>
      <c r="L30" s="30"/>
      <c r="M30" s="60">
        <f t="shared" si="4"/>
        <v>100</v>
      </c>
    </row>
    <row r="31" spans="1:13" ht="66" customHeight="1" x14ac:dyDescent="0.3">
      <c r="A31" s="37" t="s">
        <v>152</v>
      </c>
      <c r="B31" s="38" t="s">
        <v>15</v>
      </c>
      <c r="C31" s="38" t="s">
        <v>50</v>
      </c>
      <c r="D31" s="38" t="s">
        <v>52</v>
      </c>
      <c r="E31" s="38" t="s">
        <v>38</v>
      </c>
      <c r="F31" s="48" t="s">
        <v>18</v>
      </c>
      <c r="G31" s="33">
        <f t="shared" si="0"/>
        <v>738.26954000000001</v>
      </c>
      <c r="H31" s="34">
        <v>738269.54</v>
      </c>
      <c r="I31" s="35">
        <f t="shared" si="1"/>
        <v>518.68459000000007</v>
      </c>
      <c r="J31" s="36">
        <v>518684.59</v>
      </c>
      <c r="K31" s="35">
        <f t="shared" si="3"/>
        <v>70.256804852059872</v>
      </c>
      <c r="L31" s="30"/>
      <c r="M31" s="60">
        <f t="shared" si="4"/>
        <v>70.256804852059872</v>
      </c>
    </row>
    <row r="32" spans="1:13" ht="13.2" customHeight="1" x14ac:dyDescent="0.3">
      <c r="A32" s="37" t="s">
        <v>158</v>
      </c>
      <c r="B32" s="38" t="s">
        <v>15</v>
      </c>
      <c r="C32" s="38" t="s">
        <v>50</v>
      </c>
      <c r="D32" s="38" t="s">
        <v>54</v>
      </c>
      <c r="E32" s="38" t="s">
        <v>18</v>
      </c>
      <c r="F32" s="48" t="s">
        <v>18</v>
      </c>
      <c r="G32" s="33">
        <f t="shared" si="0"/>
        <v>8.8800000000000008</v>
      </c>
      <c r="H32" s="34">
        <f>H33</f>
        <v>8880</v>
      </c>
      <c r="I32" s="35">
        <f t="shared" si="1"/>
        <v>8.8800000000000008</v>
      </c>
      <c r="J32" s="36">
        <f>J33</f>
        <v>8880</v>
      </c>
      <c r="K32" s="35">
        <f t="shared" si="3"/>
        <v>100</v>
      </c>
      <c r="L32" s="30"/>
      <c r="M32" s="60">
        <f t="shared" si="4"/>
        <v>100</v>
      </c>
    </row>
    <row r="33" spans="1:13" ht="13.2" customHeight="1" x14ac:dyDescent="0.3">
      <c r="A33" s="37" t="s">
        <v>153</v>
      </c>
      <c r="B33" s="38" t="s">
        <v>15</v>
      </c>
      <c r="C33" s="38" t="s">
        <v>50</v>
      </c>
      <c r="D33" s="38" t="s">
        <v>54</v>
      </c>
      <c r="E33" s="38" t="s">
        <v>40</v>
      </c>
      <c r="F33" s="48" t="s">
        <v>18</v>
      </c>
      <c r="G33" s="33">
        <f t="shared" si="0"/>
        <v>8.8800000000000008</v>
      </c>
      <c r="H33" s="34">
        <v>8880</v>
      </c>
      <c r="I33" s="35">
        <f t="shared" si="1"/>
        <v>8.8800000000000008</v>
      </c>
      <c r="J33" s="36">
        <v>8880</v>
      </c>
      <c r="K33" s="35">
        <f t="shared" si="3"/>
        <v>100</v>
      </c>
      <c r="L33" s="30"/>
      <c r="M33" s="60">
        <f t="shared" si="4"/>
        <v>100</v>
      </c>
    </row>
    <row r="34" spans="1:13" ht="13.2" hidden="1" customHeight="1" x14ac:dyDescent="0.3">
      <c r="A34" s="37" t="s">
        <v>159</v>
      </c>
      <c r="B34" s="38" t="s">
        <v>15</v>
      </c>
      <c r="C34" s="38" t="s">
        <v>50</v>
      </c>
      <c r="D34" s="38" t="s">
        <v>58</v>
      </c>
      <c r="E34" s="38" t="s">
        <v>18</v>
      </c>
      <c r="F34" s="48" t="s">
        <v>18</v>
      </c>
      <c r="G34" s="33">
        <f t="shared" si="0"/>
        <v>0</v>
      </c>
      <c r="H34" s="34">
        <v>0</v>
      </c>
      <c r="I34" s="35">
        <f t="shared" si="1"/>
        <v>0</v>
      </c>
      <c r="J34" s="36">
        <v>0</v>
      </c>
      <c r="K34" s="35" t="e">
        <f t="shared" si="3"/>
        <v>#DIV/0!</v>
      </c>
      <c r="L34" s="30"/>
      <c r="M34" s="60" t="e">
        <f t="shared" si="4"/>
        <v>#DIV/0!</v>
      </c>
    </row>
    <row r="35" spans="1:13" ht="33.6" hidden="1" customHeight="1" x14ac:dyDescent="0.3">
      <c r="A35" s="37" t="s">
        <v>153</v>
      </c>
      <c r="B35" s="38" t="s">
        <v>15</v>
      </c>
      <c r="C35" s="38" t="s">
        <v>50</v>
      </c>
      <c r="D35" s="38" t="s">
        <v>58</v>
      </c>
      <c r="E35" s="38" t="s">
        <v>40</v>
      </c>
      <c r="F35" s="48" t="s">
        <v>18</v>
      </c>
      <c r="G35" s="33">
        <f t="shared" si="0"/>
        <v>0</v>
      </c>
      <c r="H35" s="34">
        <v>0</v>
      </c>
      <c r="I35" s="35">
        <f t="shared" si="1"/>
        <v>0</v>
      </c>
      <c r="J35" s="36">
        <v>0</v>
      </c>
      <c r="K35" s="35" t="e">
        <f t="shared" si="3"/>
        <v>#DIV/0!</v>
      </c>
      <c r="L35" s="30"/>
      <c r="M35" s="60" t="e">
        <f t="shared" si="4"/>
        <v>#DIV/0!</v>
      </c>
    </row>
    <row r="36" spans="1:13" ht="65.400000000000006" customHeight="1" x14ac:dyDescent="0.3">
      <c r="A36" s="61" t="s">
        <v>239</v>
      </c>
      <c r="B36" s="63">
        <v>981</v>
      </c>
      <c r="C36" s="43" t="s">
        <v>50</v>
      </c>
      <c r="D36" s="43" t="s">
        <v>241</v>
      </c>
      <c r="E36" s="43" t="s">
        <v>18</v>
      </c>
      <c r="F36" s="48" t="s">
        <v>18</v>
      </c>
      <c r="G36" s="33">
        <f>G37</f>
        <v>80</v>
      </c>
      <c r="H36" s="34">
        <v>80000</v>
      </c>
      <c r="I36" s="35">
        <f>I37</f>
        <v>80</v>
      </c>
      <c r="J36" s="36">
        <v>80000</v>
      </c>
      <c r="K36" s="35">
        <f t="shared" si="3"/>
        <v>100</v>
      </c>
      <c r="L36" s="30"/>
      <c r="M36" s="60">
        <f t="shared" si="4"/>
        <v>100</v>
      </c>
    </row>
    <row r="37" spans="1:13" ht="25.8" customHeight="1" x14ac:dyDescent="0.3">
      <c r="A37" s="61" t="s">
        <v>240</v>
      </c>
      <c r="B37" s="63">
        <v>981</v>
      </c>
      <c r="C37" s="43" t="s">
        <v>50</v>
      </c>
      <c r="D37" s="43" t="s">
        <v>242</v>
      </c>
      <c r="E37" s="43" t="s">
        <v>18</v>
      </c>
      <c r="F37" s="48" t="s">
        <v>18</v>
      </c>
      <c r="G37" s="33">
        <f>G38</f>
        <v>80</v>
      </c>
      <c r="H37" s="34">
        <v>80000</v>
      </c>
      <c r="I37" s="35">
        <f>I38</f>
        <v>80</v>
      </c>
      <c r="J37" s="36">
        <v>80000</v>
      </c>
      <c r="K37" s="35"/>
      <c r="L37" s="30"/>
      <c r="M37" s="60">
        <f t="shared" si="4"/>
        <v>100</v>
      </c>
    </row>
    <row r="38" spans="1:13" ht="46.2" customHeight="1" x14ac:dyDescent="0.3">
      <c r="A38" s="62" t="s">
        <v>152</v>
      </c>
      <c r="B38" s="43">
        <v>981</v>
      </c>
      <c r="C38" s="43" t="s">
        <v>50</v>
      </c>
      <c r="D38" s="43" t="s">
        <v>242</v>
      </c>
      <c r="E38" s="43" t="s">
        <v>38</v>
      </c>
      <c r="F38" s="48" t="s">
        <v>18</v>
      </c>
      <c r="G38" s="33">
        <v>80</v>
      </c>
      <c r="H38" s="34">
        <v>80000</v>
      </c>
      <c r="I38" s="35">
        <v>80</v>
      </c>
      <c r="J38" s="36">
        <v>80000</v>
      </c>
      <c r="K38" s="35"/>
      <c r="L38" s="30"/>
      <c r="M38" s="60">
        <f t="shared" si="4"/>
        <v>100</v>
      </c>
    </row>
    <row r="39" spans="1:13" ht="13.2" customHeight="1" x14ac:dyDescent="0.3">
      <c r="A39" s="37" t="s">
        <v>160</v>
      </c>
      <c r="B39" s="38" t="s">
        <v>15</v>
      </c>
      <c r="C39" s="38" t="s">
        <v>50</v>
      </c>
      <c r="D39" s="38" t="s">
        <v>60</v>
      </c>
      <c r="E39" s="38" t="s">
        <v>18</v>
      </c>
      <c r="F39" s="48" t="s">
        <v>18</v>
      </c>
      <c r="G39" s="33">
        <f t="shared" si="0"/>
        <v>204.41667000000001</v>
      </c>
      <c r="H39" s="34">
        <f>H40</f>
        <v>204416.67</v>
      </c>
      <c r="I39" s="35">
        <f t="shared" si="1"/>
        <v>204.41667000000001</v>
      </c>
      <c r="J39" s="36">
        <f>J40</f>
        <v>204416.67</v>
      </c>
      <c r="K39" s="35">
        <f t="shared" si="3"/>
        <v>100</v>
      </c>
      <c r="L39" s="30"/>
      <c r="M39" s="60">
        <f t="shared" si="4"/>
        <v>100</v>
      </c>
    </row>
    <row r="40" spans="1:13" ht="13.2" customHeight="1" x14ac:dyDescent="0.3">
      <c r="A40" s="37" t="s">
        <v>161</v>
      </c>
      <c r="B40" s="38" t="s">
        <v>15</v>
      </c>
      <c r="C40" s="38" t="s">
        <v>50</v>
      </c>
      <c r="D40" s="38" t="s">
        <v>62</v>
      </c>
      <c r="E40" s="38" t="s">
        <v>18</v>
      </c>
      <c r="F40" s="48" t="s">
        <v>18</v>
      </c>
      <c r="G40" s="33">
        <f t="shared" si="0"/>
        <v>204.41667000000001</v>
      </c>
      <c r="H40" s="40">
        <f>H41</f>
        <v>204416.67</v>
      </c>
      <c r="I40" s="35">
        <f t="shared" si="1"/>
        <v>204.41667000000001</v>
      </c>
      <c r="J40" s="36">
        <f>J41</f>
        <v>204416.67</v>
      </c>
      <c r="K40" s="35">
        <f t="shared" si="3"/>
        <v>100</v>
      </c>
      <c r="L40" s="30"/>
      <c r="M40" s="60">
        <f t="shared" si="4"/>
        <v>100</v>
      </c>
    </row>
    <row r="41" spans="1:13" ht="15.6" x14ac:dyDescent="0.3">
      <c r="A41" s="37" t="s">
        <v>153</v>
      </c>
      <c r="B41" s="38" t="s">
        <v>15</v>
      </c>
      <c r="C41" s="38" t="s">
        <v>50</v>
      </c>
      <c r="D41" s="38" t="s">
        <v>62</v>
      </c>
      <c r="E41" s="38" t="s">
        <v>40</v>
      </c>
      <c r="F41" s="48" t="s">
        <v>18</v>
      </c>
      <c r="G41" s="33">
        <f t="shared" si="0"/>
        <v>204.41667000000001</v>
      </c>
      <c r="H41" s="40">
        <v>204416.67</v>
      </c>
      <c r="I41" s="35">
        <f t="shared" si="1"/>
        <v>204.41667000000001</v>
      </c>
      <c r="J41" s="36">
        <v>204416.67</v>
      </c>
      <c r="K41" s="35">
        <f t="shared" si="3"/>
        <v>100</v>
      </c>
      <c r="L41" s="30"/>
      <c r="M41" s="60">
        <f t="shared" si="4"/>
        <v>100</v>
      </c>
    </row>
    <row r="42" spans="1:13" ht="15.6" x14ac:dyDescent="0.3">
      <c r="A42" s="31" t="s">
        <v>162</v>
      </c>
      <c r="B42" s="32" t="s">
        <v>15</v>
      </c>
      <c r="C42" s="32" t="s">
        <v>64</v>
      </c>
      <c r="D42" s="32" t="s">
        <v>17</v>
      </c>
      <c r="E42" s="32" t="s">
        <v>18</v>
      </c>
      <c r="F42" s="48" t="s">
        <v>18</v>
      </c>
      <c r="G42" s="33">
        <f t="shared" si="0"/>
        <v>254.7</v>
      </c>
      <c r="H42" s="41">
        <f t="shared" ref="H42:H44" si="13">H43</f>
        <v>254700</v>
      </c>
      <c r="I42" s="35">
        <f t="shared" si="1"/>
        <v>254.7</v>
      </c>
      <c r="J42" s="36">
        <f t="shared" ref="J42:J44" si="14">J43</f>
        <v>254700</v>
      </c>
      <c r="K42" s="35">
        <f t="shared" si="3"/>
        <v>100</v>
      </c>
      <c r="L42" s="30"/>
      <c r="M42" s="60">
        <f t="shared" si="4"/>
        <v>100</v>
      </c>
    </row>
    <row r="43" spans="1:13" ht="15.6" x14ac:dyDescent="0.3">
      <c r="A43" s="37" t="s">
        <v>163</v>
      </c>
      <c r="B43" s="38" t="s">
        <v>15</v>
      </c>
      <c r="C43" s="38" t="s">
        <v>66</v>
      </c>
      <c r="D43" s="38" t="s">
        <v>17</v>
      </c>
      <c r="E43" s="38" t="s">
        <v>18</v>
      </c>
      <c r="F43" s="48" t="s">
        <v>18</v>
      </c>
      <c r="G43" s="33">
        <f t="shared" si="0"/>
        <v>254.7</v>
      </c>
      <c r="H43" s="41">
        <f t="shared" si="13"/>
        <v>254700</v>
      </c>
      <c r="I43" s="35">
        <f t="shared" si="1"/>
        <v>254.7</v>
      </c>
      <c r="J43" s="36">
        <f t="shared" si="14"/>
        <v>254700</v>
      </c>
      <c r="K43" s="35">
        <f t="shared" si="3"/>
        <v>100</v>
      </c>
      <c r="L43" s="30"/>
      <c r="M43" s="60">
        <f t="shared" si="4"/>
        <v>100</v>
      </c>
    </row>
    <row r="44" spans="1:13" ht="90.6" customHeight="1" x14ac:dyDescent="0.3">
      <c r="A44" s="37" t="s">
        <v>147</v>
      </c>
      <c r="B44" s="38" t="s">
        <v>15</v>
      </c>
      <c r="C44" s="38" t="s">
        <v>66</v>
      </c>
      <c r="D44" s="38" t="s">
        <v>24</v>
      </c>
      <c r="E44" s="38" t="s">
        <v>18</v>
      </c>
      <c r="F44" s="48" t="s">
        <v>18</v>
      </c>
      <c r="G44" s="33">
        <f t="shared" si="0"/>
        <v>254.7</v>
      </c>
      <c r="H44" s="41">
        <f t="shared" si="13"/>
        <v>254700</v>
      </c>
      <c r="I44" s="35">
        <f t="shared" si="1"/>
        <v>254.7</v>
      </c>
      <c r="J44" s="36">
        <f t="shared" si="14"/>
        <v>254700</v>
      </c>
      <c r="K44" s="35">
        <f t="shared" si="3"/>
        <v>100</v>
      </c>
      <c r="L44" s="30"/>
      <c r="M44" s="60">
        <f t="shared" si="4"/>
        <v>100</v>
      </c>
    </row>
    <row r="45" spans="1:13" ht="25.5" customHeight="1" x14ac:dyDescent="0.3">
      <c r="A45" s="37" t="s">
        <v>164</v>
      </c>
      <c r="B45" s="38" t="s">
        <v>15</v>
      </c>
      <c r="C45" s="38" t="s">
        <v>66</v>
      </c>
      <c r="D45" s="38" t="s">
        <v>68</v>
      </c>
      <c r="E45" s="38" t="s">
        <v>18</v>
      </c>
      <c r="F45" s="48" t="s">
        <v>18</v>
      </c>
      <c r="G45" s="33">
        <f t="shared" si="0"/>
        <v>254.7</v>
      </c>
      <c r="H45" s="41">
        <f>H46+H47</f>
        <v>254700</v>
      </c>
      <c r="I45" s="35">
        <f t="shared" si="1"/>
        <v>254.7</v>
      </c>
      <c r="J45" s="36">
        <v>254700</v>
      </c>
      <c r="K45" s="35">
        <f t="shared" si="3"/>
        <v>100</v>
      </c>
      <c r="L45" s="30"/>
      <c r="M45" s="60">
        <f t="shared" si="4"/>
        <v>100</v>
      </c>
    </row>
    <row r="46" spans="1:13" ht="39" customHeight="1" x14ac:dyDescent="0.3">
      <c r="A46" s="37" t="s">
        <v>149</v>
      </c>
      <c r="B46" s="38" t="s">
        <v>15</v>
      </c>
      <c r="C46" s="38" t="s">
        <v>66</v>
      </c>
      <c r="D46" s="38" t="s">
        <v>68</v>
      </c>
      <c r="E46" s="38" t="s">
        <v>28</v>
      </c>
      <c r="F46" s="48" t="s">
        <v>18</v>
      </c>
      <c r="G46" s="33">
        <f t="shared" si="0"/>
        <v>251.452</v>
      </c>
      <c r="H46" s="34">
        <v>251452</v>
      </c>
      <c r="I46" s="35">
        <v>251.5</v>
      </c>
      <c r="J46" s="36">
        <v>95791.49</v>
      </c>
      <c r="K46" s="35">
        <f t="shared" si="3"/>
        <v>100.01908913033104</v>
      </c>
      <c r="L46" s="30"/>
      <c r="M46" s="60">
        <f t="shared" si="4"/>
        <v>100.01908913033104</v>
      </c>
    </row>
    <row r="47" spans="1:13" ht="31.2" x14ac:dyDescent="0.3">
      <c r="A47" s="37" t="s">
        <v>152</v>
      </c>
      <c r="B47" s="38" t="s">
        <v>15</v>
      </c>
      <c r="C47" s="38" t="s">
        <v>66</v>
      </c>
      <c r="D47" s="38" t="s">
        <v>68</v>
      </c>
      <c r="E47" s="38" t="s">
        <v>38</v>
      </c>
      <c r="F47" s="48" t="s">
        <v>18</v>
      </c>
      <c r="G47" s="33">
        <f t="shared" si="0"/>
        <v>3.2480000000000002</v>
      </c>
      <c r="H47" s="34">
        <v>3248</v>
      </c>
      <c r="I47" s="35">
        <v>3.2</v>
      </c>
      <c r="J47" s="36">
        <v>4000</v>
      </c>
      <c r="K47" s="35">
        <f t="shared" si="3"/>
        <v>98.522167487684726</v>
      </c>
      <c r="L47" s="30"/>
      <c r="M47" s="60">
        <f t="shared" si="4"/>
        <v>98.522167487684726</v>
      </c>
    </row>
    <row r="48" spans="1:13" ht="31.2" x14ac:dyDescent="0.3">
      <c r="A48" s="31" t="s">
        <v>165</v>
      </c>
      <c r="B48" s="32" t="s">
        <v>15</v>
      </c>
      <c r="C48" s="32" t="s">
        <v>70</v>
      </c>
      <c r="D48" s="32" t="s">
        <v>17</v>
      </c>
      <c r="E48" s="32" t="s">
        <v>18</v>
      </c>
      <c r="F48" s="48" t="s">
        <v>18</v>
      </c>
      <c r="G48" s="33">
        <f t="shared" si="0"/>
        <v>65.674000000000007</v>
      </c>
      <c r="H48" s="34">
        <f t="shared" ref="H48:H51" si="15">H49</f>
        <v>65674</v>
      </c>
      <c r="I48" s="35">
        <f t="shared" si="1"/>
        <v>65.674000000000007</v>
      </c>
      <c r="J48" s="36">
        <f t="shared" ref="J48:J51" si="16">J49</f>
        <v>65674</v>
      </c>
      <c r="K48" s="35">
        <f t="shared" si="3"/>
        <v>100</v>
      </c>
      <c r="L48" s="30"/>
      <c r="M48" s="60">
        <f t="shared" si="4"/>
        <v>100</v>
      </c>
    </row>
    <row r="49" spans="1:13" ht="15.6" x14ac:dyDescent="0.3">
      <c r="A49" s="37" t="s">
        <v>166</v>
      </c>
      <c r="B49" s="38" t="s">
        <v>15</v>
      </c>
      <c r="C49" s="38" t="s">
        <v>72</v>
      </c>
      <c r="D49" s="38" t="s">
        <v>17</v>
      </c>
      <c r="E49" s="38" t="s">
        <v>18</v>
      </c>
      <c r="F49" s="48" t="s">
        <v>18</v>
      </c>
      <c r="G49" s="33">
        <f t="shared" si="0"/>
        <v>65.674000000000007</v>
      </c>
      <c r="H49" s="34">
        <f t="shared" si="15"/>
        <v>65674</v>
      </c>
      <c r="I49" s="35">
        <f t="shared" si="1"/>
        <v>65.674000000000007</v>
      </c>
      <c r="J49" s="36">
        <f t="shared" si="16"/>
        <v>65674</v>
      </c>
      <c r="K49" s="35">
        <f t="shared" si="3"/>
        <v>100</v>
      </c>
      <c r="L49" s="30"/>
      <c r="M49" s="60">
        <f t="shared" si="4"/>
        <v>100</v>
      </c>
    </row>
    <row r="50" spans="1:13" ht="69" customHeight="1" x14ac:dyDescent="0.3">
      <c r="A50" s="37" t="s">
        <v>167</v>
      </c>
      <c r="B50" s="38" t="s">
        <v>15</v>
      </c>
      <c r="C50" s="38" t="s">
        <v>72</v>
      </c>
      <c r="D50" s="38" t="s">
        <v>74</v>
      </c>
      <c r="E50" s="38" t="s">
        <v>18</v>
      </c>
      <c r="F50" s="48" t="s">
        <v>18</v>
      </c>
      <c r="G50" s="33">
        <f t="shared" si="0"/>
        <v>65.674000000000007</v>
      </c>
      <c r="H50" s="34">
        <f t="shared" si="15"/>
        <v>65674</v>
      </c>
      <c r="I50" s="35">
        <f t="shared" si="1"/>
        <v>65.674000000000007</v>
      </c>
      <c r="J50" s="36">
        <f t="shared" si="16"/>
        <v>65674</v>
      </c>
      <c r="K50" s="35">
        <f t="shared" si="3"/>
        <v>100</v>
      </c>
      <c r="L50" s="30"/>
      <c r="M50" s="60">
        <f t="shared" si="4"/>
        <v>100</v>
      </c>
    </row>
    <row r="51" spans="1:13" ht="39" customHeight="1" x14ac:dyDescent="0.3">
      <c r="A51" s="37" t="s">
        <v>168</v>
      </c>
      <c r="B51" s="38" t="s">
        <v>15</v>
      </c>
      <c r="C51" s="38" t="s">
        <v>72</v>
      </c>
      <c r="D51" s="38" t="s">
        <v>76</v>
      </c>
      <c r="E51" s="38" t="s">
        <v>18</v>
      </c>
      <c r="F51" s="48" t="s">
        <v>18</v>
      </c>
      <c r="G51" s="33">
        <f t="shared" si="0"/>
        <v>65.674000000000007</v>
      </c>
      <c r="H51" s="34">
        <f t="shared" si="15"/>
        <v>65674</v>
      </c>
      <c r="I51" s="35">
        <f t="shared" si="1"/>
        <v>65.674000000000007</v>
      </c>
      <c r="J51" s="36">
        <f t="shared" si="16"/>
        <v>65674</v>
      </c>
      <c r="K51" s="35">
        <f t="shared" si="3"/>
        <v>100</v>
      </c>
      <c r="L51" s="30"/>
      <c r="M51" s="60">
        <f t="shared" si="4"/>
        <v>100</v>
      </c>
    </row>
    <row r="52" spans="1:13" ht="38.4" customHeight="1" x14ac:dyDescent="0.3">
      <c r="A52" s="37" t="s">
        <v>152</v>
      </c>
      <c r="B52" s="38" t="s">
        <v>15</v>
      </c>
      <c r="C52" s="38" t="s">
        <v>72</v>
      </c>
      <c r="D52" s="38" t="s">
        <v>76</v>
      </c>
      <c r="E52" s="38" t="s">
        <v>38</v>
      </c>
      <c r="F52" s="48" t="s">
        <v>18</v>
      </c>
      <c r="G52" s="33">
        <f t="shared" si="0"/>
        <v>65.674000000000007</v>
      </c>
      <c r="H52" s="34">
        <v>65674</v>
      </c>
      <c r="I52" s="35">
        <f t="shared" si="1"/>
        <v>65.674000000000007</v>
      </c>
      <c r="J52" s="36">
        <v>65674</v>
      </c>
      <c r="K52" s="35">
        <f t="shared" si="3"/>
        <v>100</v>
      </c>
      <c r="L52" s="30"/>
      <c r="M52" s="60">
        <f t="shared" si="4"/>
        <v>100</v>
      </c>
    </row>
    <row r="53" spans="1:13" ht="29.4" customHeight="1" x14ac:dyDescent="0.3">
      <c r="A53" s="31" t="s">
        <v>169</v>
      </c>
      <c r="B53" s="32" t="s">
        <v>15</v>
      </c>
      <c r="C53" s="32" t="s">
        <v>78</v>
      </c>
      <c r="D53" s="32" t="s">
        <v>17</v>
      </c>
      <c r="E53" s="32" t="s">
        <v>18</v>
      </c>
      <c r="F53" s="48" t="s">
        <v>18</v>
      </c>
      <c r="G53" s="33">
        <f t="shared" si="0"/>
        <v>13576.06408</v>
      </c>
      <c r="H53" s="33">
        <f t="shared" ref="H53" si="17">H54+H64</f>
        <v>13576064.08</v>
      </c>
      <c r="I53" s="35">
        <f t="shared" si="1"/>
        <v>13435.809519999999</v>
      </c>
      <c r="J53" s="36">
        <f t="shared" ref="J53" si="18">J54+J64</f>
        <v>13435809.52</v>
      </c>
      <c r="K53" s="35">
        <f t="shared" si="3"/>
        <v>98.96689821752814</v>
      </c>
      <c r="L53" s="30"/>
      <c r="M53" s="60">
        <f t="shared" si="4"/>
        <v>98.96689821752814</v>
      </c>
    </row>
    <row r="54" spans="1:13" ht="15.6" x14ac:dyDescent="0.3">
      <c r="A54" s="37" t="s">
        <v>170</v>
      </c>
      <c r="B54" s="38" t="s">
        <v>15</v>
      </c>
      <c r="C54" s="38" t="s">
        <v>86</v>
      </c>
      <c r="D54" s="38" t="s">
        <v>17</v>
      </c>
      <c r="E54" s="38" t="s">
        <v>18</v>
      </c>
      <c r="F54" s="48" t="s">
        <v>18</v>
      </c>
      <c r="G54" s="33">
        <f t="shared" si="0"/>
        <v>1770.6</v>
      </c>
      <c r="H54" s="34">
        <f>H55</f>
        <v>1770600</v>
      </c>
      <c r="I54" s="35">
        <f t="shared" si="1"/>
        <v>1770.6</v>
      </c>
      <c r="J54" s="36">
        <f t="shared" ref="J54:J56" si="19">J55</f>
        <v>1770600</v>
      </c>
      <c r="K54" s="35">
        <f t="shared" si="3"/>
        <v>100</v>
      </c>
      <c r="L54" s="30"/>
      <c r="M54" s="60">
        <f t="shared" si="4"/>
        <v>100</v>
      </c>
    </row>
    <row r="55" spans="1:13" ht="46.8" x14ac:dyDescent="0.3">
      <c r="A55" s="37" t="s">
        <v>171</v>
      </c>
      <c r="B55" s="38" t="s">
        <v>15</v>
      </c>
      <c r="C55" s="38" t="s">
        <v>86</v>
      </c>
      <c r="D55" s="38" t="s">
        <v>172</v>
      </c>
      <c r="E55" s="38" t="s">
        <v>18</v>
      </c>
      <c r="F55" s="48" t="s">
        <v>18</v>
      </c>
      <c r="G55" s="33">
        <f t="shared" si="0"/>
        <v>1770.6</v>
      </c>
      <c r="H55" s="34">
        <f>H56</f>
        <v>1770600</v>
      </c>
      <c r="I55" s="35">
        <f t="shared" si="1"/>
        <v>1770.6</v>
      </c>
      <c r="J55" s="36">
        <f t="shared" si="19"/>
        <v>1770600</v>
      </c>
      <c r="K55" s="35">
        <f t="shared" si="3"/>
        <v>100</v>
      </c>
      <c r="L55" s="30"/>
      <c r="M55" s="60">
        <f t="shared" si="4"/>
        <v>100</v>
      </c>
    </row>
    <row r="56" spans="1:13" ht="46.8" x14ac:dyDescent="0.3">
      <c r="A56" s="37" t="s">
        <v>173</v>
      </c>
      <c r="B56" s="38" t="s">
        <v>15</v>
      </c>
      <c r="C56" s="38" t="s">
        <v>86</v>
      </c>
      <c r="D56" s="38" t="s">
        <v>174</v>
      </c>
      <c r="E56" s="38" t="s">
        <v>18</v>
      </c>
      <c r="F56" s="48" t="s">
        <v>18</v>
      </c>
      <c r="G56" s="33">
        <f t="shared" si="0"/>
        <v>1770.6</v>
      </c>
      <c r="H56" s="34">
        <f>H57</f>
        <v>1770600</v>
      </c>
      <c r="I56" s="35">
        <f t="shared" si="1"/>
        <v>1770.6</v>
      </c>
      <c r="J56" s="36">
        <f t="shared" si="19"/>
        <v>1770600</v>
      </c>
      <c r="K56" s="35">
        <f t="shared" si="3"/>
        <v>100</v>
      </c>
      <c r="L56" s="30"/>
      <c r="M56" s="60">
        <f t="shared" si="4"/>
        <v>100</v>
      </c>
    </row>
    <row r="57" spans="1:13" ht="39.6" hidden="1" customHeight="1" x14ac:dyDescent="0.3">
      <c r="A57" s="37" t="s">
        <v>152</v>
      </c>
      <c r="B57" s="38" t="s">
        <v>15</v>
      </c>
      <c r="C57" s="38" t="s">
        <v>86</v>
      </c>
      <c r="D57" s="38" t="s">
        <v>174</v>
      </c>
      <c r="E57" s="38" t="s">
        <v>38</v>
      </c>
      <c r="F57" s="48" t="s">
        <v>18</v>
      </c>
      <c r="G57" s="33">
        <f t="shared" si="0"/>
        <v>1770.6</v>
      </c>
      <c r="H57" s="34">
        <v>1770600</v>
      </c>
      <c r="I57" s="35">
        <f t="shared" si="1"/>
        <v>1770.6</v>
      </c>
      <c r="J57" s="36">
        <v>1770600</v>
      </c>
      <c r="K57" s="35">
        <f t="shared" si="3"/>
        <v>100</v>
      </c>
      <c r="L57" s="30"/>
      <c r="M57" s="60">
        <f t="shared" si="4"/>
        <v>100</v>
      </c>
    </row>
    <row r="58" spans="1:13" ht="66" hidden="1" customHeight="1" x14ac:dyDescent="0.3">
      <c r="A58" s="37" t="s">
        <v>173</v>
      </c>
      <c r="B58" s="38" t="s">
        <v>15</v>
      </c>
      <c r="C58" s="38" t="s">
        <v>86</v>
      </c>
      <c r="D58" s="38" t="s">
        <v>175</v>
      </c>
      <c r="E58" s="38" t="s">
        <v>18</v>
      </c>
      <c r="F58" s="48" t="s">
        <v>18</v>
      </c>
      <c r="G58" s="33">
        <f t="shared" si="0"/>
        <v>0</v>
      </c>
      <c r="H58" s="34">
        <v>0</v>
      </c>
      <c r="I58" s="35">
        <f t="shared" si="1"/>
        <v>0</v>
      </c>
      <c r="J58" s="36">
        <v>0</v>
      </c>
      <c r="K58" s="35" t="e">
        <f t="shared" si="3"/>
        <v>#DIV/0!</v>
      </c>
      <c r="L58" s="30"/>
      <c r="M58" s="60" t="e">
        <f t="shared" si="4"/>
        <v>#DIV/0!</v>
      </c>
    </row>
    <row r="59" spans="1:13" ht="39.6" hidden="1" customHeight="1" x14ac:dyDescent="0.3">
      <c r="A59" s="37" t="s">
        <v>152</v>
      </c>
      <c r="B59" s="38" t="s">
        <v>15</v>
      </c>
      <c r="C59" s="38" t="s">
        <v>86</v>
      </c>
      <c r="D59" s="38" t="s">
        <v>175</v>
      </c>
      <c r="E59" s="38" t="s">
        <v>38</v>
      </c>
      <c r="F59" s="48" t="s">
        <v>18</v>
      </c>
      <c r="G59" s="33">
        <f t="shared" si="0"/>
        <v>0</v>
      </c>
      <c r="H59" s="34">
        <v>0</v>
      </c>
      <c r="I59" s="35">
        <f t="shared" si="1"/>
        <v>0</v>
      </c>
      <c r="J59" s="36">
        <v>0</v>
      </c>
      <c r="K59" s="35" t="e">
        <f t="shared" si="3"/>
        <v>#DIV/0!</v>
      </c>
      <c r="L59" s="30"/>
      <c r="M59" s="60" t="e">
        <f t="shared" si="4"/>
        <v>#DIV/0!</v>
      </c>
    </row>
    <row r="60" spans="1:13" ht="40.950000000000003" hidden="1" customHeight="1" x14ac:dyDescent="0.3">
      <c r="A60" s="37" t="s">
        <v>176</v>
      </c>
      <c r="B60" s="38" t="s">
        <v>15</v>
      </c>
      <c r="C60" s="38" t="s">
        <v>86</v>
      </c>
      <c r="D60" s="38" t="s">
        <v>177</v>
      </c>
      <c r="E60" s="38" t="s">
        <v>18</v>
      </c>
      <c r="F60" s="48" t="s">
        <v>18</v>
      </c>
      <c r="G60" s="33">
        <f t="shared" si="0"/>
        <v>0</v>
      </c>
      <c r="H60" s="34">
        <v>0</v>
      </c>
      <c r="I60" s="35">
        <f t="shared" si="1"/>
        <v>0</v>
      </c>
      <c r="J60" s="36">
        <v>0</v>
      </c>
      <c r="K60" s="35" t="e">
        <f t="shared" si="3"/>
        <v>#DIV/0!</v>
      </c>
      <c r="L60" s="30"/>
      <c r="M60" s="60" t="e">
        <f t="shared" si="4"/>
        <v>#DIV/0!</v>
      </c>
    </row>
    <row r="61" spans="1:13" ht="40.950000000000003" hidden="1" customHeight="1" x14ac:dyDescent="0.3">
      <c r="A61" s="37" t="s">
        <v>152</v>
      </c>
      <c r="B61" s="38" t="s">
        <v>15</v>
      </c>
      <c r="C61" s="38" t="s">
        <v>86</v>
      </c>
      <c r="D61" s="38" t="s">
        <v>177</v>
      </c>
      <c r="E61" s="38" t="s">
        <v>38</v>
      </c>
      <c r="F61" s="48" t="s">
        <v>18</v>
      </c>
      <c r="G61" s="33">
        <f t="shared" si="0"/>
        <v>0</v>
      </c>
      <c r="H61" s="34">
        <v>0</v>
      </c>
      <c r="I61" s="35">
        <f t="shared" si="1"/>
        <v>0</v>
      </c>
      <c r="J61" s="36">
        <v>0</v>
      </c>
      <c r="K61" s="35" t="e">
        <f t="shared" si="3"/>
        <v>#DIV/0!</v>
      </c>
      <c r="L61" s="30"/>
      <c r="M61" s="60" t="e">
        <f t="shared" si="4"/>
        <v>#DIV/0!</v>
      </c>
    </row>
    <row r="62" spans="1:13" ht="31.2" x14ac:dyDescent="0.3">
      <c r="A62" s="37" t="s">
        <v>178</v>
      </c>
      <c r="B62" s="38" t="s">
        <v>15</v>
      </c>
      <c r="C62" s="38" t="s">
        <v>86</v>
      </c>
      <c r="D62" s="38" t="s">
        <v>179</v>
      </c>
      <c r="E62" s="38" t="s">
        <v>18</v>
      </c>
      <c r="F62" s="48" t="s">
        <v>18</v>
      </c>
      <c r="G62" s="33">
        <f t="shared" si="0"/>
        <v>0</v>
      </c>
      <c r="H62" s="34">
        <v>0</v>
      </c>
      <c r="I62" s="35">
        <f t="shared" si="1"/>
        <v>0</v>
      </c>
      <c r="J62" s="36">
        <v>0</v>
      </c>
      <c r="K62" s="35" t="e">
        <f t="shared" si="3"/>
        <v>#DIV/0!</v>
      </c>
      <c r="L62" s="30"/>
      <c r="M62" s="60" t="e">
        <f t="shared" si="4"/>
        <v>#DIV/0!</v>
      </c>
    </row>
    <row r="63" spans="1:13" ht="31.2" x14ac:dyDescent="0.3">
      <c r="A63" s="37" t="s">
        <v>152</v>
      </c>
      <c r="B63" s="38" t="s">
        <v>15</v>
      </c>
      <c r="C63" s="38" t="s">
        <v>86</v>
      </c>
      <c r="D63" s="38" t="s">
        <v>179</v>
      </c>
      <c r="E63" s="38" t="s">
        <v>38</v>
      </c>
      <c r="F63" s="48" t="s">
        <v>18</v>
      </c>
      <c r="G63" s="33">
        <f t="shared" si="0"/>
        <v>0</v>
      </c>
      <c r="H63" s="34">
        <v>0</v>
      </c>
      <c r="I63" s="35">
        <f t="shared" si="1"/>
        <v>0</v>
      </c>
      <c r="J63" s="36">
        <v>0</v>
      </c>
      <c r="K63" s="35" t="e">
        <f t="shared" si="3"/>
        <v>#DIV/0!</v>
      </c>
      <c r="L63" s="30"/>
      <c r="M63" s="60" t="e">
        <f t="shared" si="4"/>
        <v>#DIV/0!</v>
      </c>
    </row>
    <row r="64" spans="1:13" ht="15.6" x14ac:dyDescent="0.3">
      <c r="A64" s="37" t="s">
        <v>180</v>
      </c>
      <c r="B64" s="38" t="s">
        <v>15</v>
      </c>
      <c r="C64" s="38" t="s">
        <v>80</v>
      </c>
      <c r="D64" s="38" t="s">
        <v>17</v>
      </c>
      <c r="E64" s="38" t="s">
        <v>18</v>
      </c>
      <c r="F64" s="48" t="s">
        <v>18</v>
      </c>
      <c r="G64" s="33">
        <f t="shared" si="0"/>
        <v>11805.46408</v>
      </c>
      <c r="H64" s="34">
        <f>H65</f>
        <v>11805464.08</v>
      </c>
      <c r="I64" s="35">
        <f t="shared" si="1"/>
        <v>11665.20952</v>
      </c>
      <c r="J64" s="36">
        <f t="shared" ref="J64" si="20">J65</f>
        <v>11665209.52</v>
      </c>
      <c r="K64" s="35">
        <f t="shared" si="3"/>
        <v>98.811952168508071</v>
      </c>
      <c r="L64" s="30"/>
      <c r="M64" s="60">
        <f t="shared" si="4"/>
        <v>98.811952168508071</v>
      </c>
    </row>
    <row r="65" spans="1:17" ht="78" x14ac:dyDescent="0.3">
      <c r="A65" s="37" t="s">
        <v>181</v>
      </c>
      <c r="B65" s="38" t="s">
        <v>15</v>
      </c>
      <c r="C65" s="38" t="s">
        <v>80</v>
      </c>
      <c r="D65" s="38" t="s">
        <v>82</v>
      </c>
      <c r="E65" s="38" t="s">
        <v>18</v>
      </c>
      <c r="F65" s="48" t="s">
        <v>18</v>
      </c>
      <c r="G65" s="33">
        <f t="shared" si="0"/>
        <v>11805.46408</v>
      </c>
      <c r="H65" s="34">
        <f>H66+H68+H70+H74+H72</f>
        <v>11805464.08</v>
      </c>
      <c r="I65" s="35">
        <f t="shared" si="1"/>
        <v>11665.20952</v>
      </c>
      <c r="J65" s="36">
        <f>J66+J68+J70+J74+J72</f>
        <v>11665209.52</v>
      </c>
      <c r="K65" s="35">
        <f t="shared" si="3"/>
        <v>98.811952168508071</v>
      </c>
      <c r="L65" s="30"/>
      <c r="M65" s="60">
        <f t="shared" si="4"/>
        <v>98.811952168508071</v>
      </c>
    </row>
    <row r="66" spans="1:17" ht="31.2" x14ac:dyDescent="0.3">
      <c r="A66" s="37" t="s">
        <v>182</v>
      </c>
      <c r="B66" s="38" t="s">
        <v>15</v>
      </c>
      <c r="C66" s="38" t="s">
        <v>80</v>
      </c>
      <c r="D66" s="38" t="s">
        <v>84</v>
      </c>
      <c r="E66" s="38" t="s">
        <v>18</v>
      </c>
      <c r="F66" s="48" t="s">
        <v>18</v>
      </c>
      <c r="G66" s="33">
        <f t="shared" si="0"/>
        <v>1236.8780800000002</v>
      </c>
      <c r="H66" s="39">
        <f t="shared" ref="H66" si="21">H67</f>
        <v>1236878.08</v>
      </c>
      <c r="I66" s="35">
        <f t="shared" si="1"/>
        <v>1096.62409</v>
      </c>
      <c r="J66" s="36">
        <f t="shared" ref="J66" si="22">J67</f>
        <v>1096624.0900000001</v>
      </c>
      <c r="K66" s="35">
        <f t="shared" si="3"/>
        <v>88.660645518109575</v>
      </c>
      <c r="L66" s="30"/>
      <c r="M66" s="60">
        <f t="shared" si="4"/>
        <v>88.660645518109575</v>
      </c>
    </row>
    <row r="67" spans="1:17" ht="31.2" x14ac:dyDescent="0.3">
      <c r="A67" s="37" t="s">
        <v>152</v>
      </c>
      <c r="B67" s="38" t="s">
        <v>15</v>
      </c>
      <c r="C67" s="38" t="s">
        <v>80</v>
      </c>
      <c r="D67" s="38" t="s">
        <v>84</v>
      </c>
      <c r="E67" s="38" t="s">
        <v>38</v>
      </c>
      <c r="F67" s="48" t="s">
        <v>18</v>
      </c>
      <c r="G67" s="33">
        <f t="shared" si="0"/>
        <v>1236.8780800000002</v>
      </c>
      <c r="H67" s="34">
        <v>1236878.08</v>
      </c>
      <c r="I67" s="35">
        <f t="shared" si="1"/>
        <v>1096.62409</v>
      </c>
      <c r="J67" s="36">
        <v>1096624.0900000001</v>
      </c>
      <c r="K67" s="35">
        <f t="shared" si="3"/>
        <v>88.660645518109575</v>
      </c>
      <c r="L67" s="30"/>
      <c r="M67" s="60">
        <f t="shared" si="4"/>
        <v>88.660645518109575</v>
      </c>
    </row>
    <row r="68" spans="1:17" ht="46.8" x14ac:dyDescent="0.3">
      <c r="A68" s="37" t="s">
        <v>183</v>
      </c>
      <c r="B68" s="38" t="s">
        <v>15</v>
      </c>
      <c r="C68" s="38" t="s">
        <v>80</v>
      </c>
      <c r="D68" s="38" t="s">
        <v>184</v>
      </c>
      <c r="E68" s="38" t="s">
        <v>18</v>
      </c>
      <c r="F68" s="48" t="s">
        <v>18</v>
      </c>
      <c r="G68" s="33">
        <f t="shared" si="0"/>
        <v>1553.6110000000001</v>
      </c>
      <c r="H68" s="34">
        <f>H69</f>
        <v>1553611</v>
      </c>
      <c r="I68" s="35">
        <f t="shared" si="1"/>
        <v>1553.61043</v>
      </c>
      <c r="J68" s="36">
        <f>J69</f>
        <v>1553610.43</v>
      </c>
      <c r="K68" s="35">
        <f t="shared" si="3"/>
        <v>99.99996331127933</v>
      </c>
      <c r="L68" s="30"/>
      <c r="M68" s="60">
        <f t="shared" si="4"/>
        <v>99.99996331127933</v>
      </c>
    </row>
    <row r="69" spans="1:17" ht="31.2" x14ac:dyDescent="0.3">
      <c r="A69" s="37" t="s">
        <v>152</v>
      </c>
      <c r="B69" s="38" t="s">
        <v>15</v>
      </c>
      <c r="C69" s="38" t="s">
        <v>80</v>
      </c>
      <c r="D69" s="38" t="s">
        <v>184</v>
      </c>
      <c r="E69" s="38" t="s">
        <v>38</v>
      </c>
      <c r="F69" s="48" t="s">
        <v>18</v>
      </c>
      <c r="G69" s="33">
        <f t="shared" si="0"/>
        <v>1553.6110000000001</v>
      </c>
      <c r="H69" s="34">
        <v>1553611</v>
      </c>
      <c r="I69" s="35">
        <f t="shared" si="1"/>
        <v>1553.61043</v>
      </c>
      <c r="J69" s="36">
        <v>1553610.43</v>
      </c>
      <c r="K69" s="35">
        <f t="shared" si="3"/>
        <v>99.99996331127933</v>
      </c>
      <c r="L69" s="30"/>
      <c r="M69" s="60">
        <f t="shared" si="4"/>
        <v>99.99996331127933</v>
      </c>
    </row>
    <row r="70" spans="1:17" ht="46.8" x14ac:dyDescent="0.3">
      <c r="A70" s="37" t="s">
        <v>185</v>
      </c>
      <c r="B70" s="38" t="s">
        <v>15</v>
      </c>
      <c r="C70" s="38" t="s">
        <v>80</v>
      </c>
      <c r="D70" s="38" t="s">
        <v>186</v>
      </c>
      <c r="E70" s="38" t="s">
        <v>18</v>
      </c>
      <c r="F70" s="48" t="s">
        <v>18</v>
      </c>
      <c r="G70" s="33">
        <f t="shared" si="0"/>
        <v>8924</v>
      </c>
      <c r="H70" s="34">
        <f>H71</f>
        <v>8924000</v>
      </c>
      <c r="I70" s="35">
        <f t="shared" si="1"/>
        <v>8924</v>
      </c>
      <c r="J70" s="36">
        <f t="shared" ref="J70" si="23">J71</f>
        <v>8924000</v>
      </c>
      <c r="K70" s="35">
        <f t="shared" si="3"/>
        <v>100</v>
      </c>
      <c r="L70" s="30"/>
      <c r="M70" s="60">
        <f t="shared" si="4"/>
        <v>100</v>
      </c>
    </row>
    <row r="71" spans="1:17" ht="31.2" x14ac:dyDescent="0.3">
      <c r="A71" s="37" t="s">
        <v>152</v>
      </c>
      <c r="B71" s="38" t="s">
        <v>15</v>
      </c>
      <c r="C71" s="38" t="s">
        <v>80</v>
      </c>
      <c r="D71" s="38" t="s">
        <v>186</v>
      </c>
      <c r="E71" s="38" t="s">
        <v>38</v>
      </c>
      <c r="F71" s="48" t="s">
        <v>18</v>
      </c>
      <c r="G71" s="33">
        <f t="shared" si="0"/>
        <v>8924</v>
      </c>
      <c r="H71" s="34">
        <f>8924000</f>
        <v>8924000</v>
      </c>
      <c r="I71" s="35">
        <f t="shared" si="1"/>
        <v>8924</v>
      </c>
      <c r="J71" s="36">
        <v>8924000</v>
      </c>
      <c r="K71" s="35">
        <f t="shared" si="3"/>
        <v>100</v>
      </c>
      <c r="L71" s="30"/>
      <c r="M71" s="60">
        <f t="shared" si="4"/>
        <v>100</v>
      </c>
    </row>
    <row r="72" spans="1:17" ht="46.8" x14ac:dyDescent="0.3">
      <c r="A72" s="37" t="s">
        <v>187</v>
      </c>
      <c r="B72" s="42">
        <v>981</v>
      </c>
      <c r="C72" s="43" t="s">
        <v>80</v>
      </c>
      <c r="D72" s="38" t="s">
        <v>188</v>
      </c>
      <c r="E72" s="43" t="s">
        <v>18</v>
      </c>
      <c r="F72" s="48" t="s">
        <v>18</v>
      </c>
      <c r="G72" s="33">
        <f t="shared" si="0"/>
        <v>90.974999999999994</v>
      </c>
      <c r="H72" s="44">
        <f>H73</f>
        <v>90975</v>
      </c>
      <c r="I72" s="35">
        <f t="shared" si="1"/>
        <v>90.974999999999994</v>
      </c>
      <c r="J72" s="36">
        <f t="shared" ref="J72" si="24">J73</f>
        <v>90975</v>
      </c>
      <c r="K72" s="35">
        <f t="shared" si="3"/>
        <v>100</v>
      </c>
      <c r="L72" s="30"/>
      <c r="M72" s="60">
        <f t="shared" si="4"/>
        <v>100</v>
      </c>
    </row>
    <row r="73" spans="1:17" ht="31.2" x14ac:dyDescent="0.3">
      <c r="A73" s="37" t="s">
        <v>152</v>
      </c>
      <c r="B73" s="42">
        <v>981</v>
      </c>
      <c r="C73" s="43" t="s">
        <v>80</v>
      </c>
      <c r="D73" s="38" t="s">
        <v>188</v>
      </c>
      <c r="E73" s="43" t="s">
        <v>38</v>
      </c>
      <c r="F73" s="48" t="s">
        <v>18</v>
      </c>
      <c r="G73" s="33">
        <f t="shared" si="0"/>
        <v>90.974999999999994</v>
      </c>
      <c r="H73" s="44">
        <v>90975</v>
      </c>
      <c r="I73" s="35">
        <f t="shared" si="1"/>
        <v>90.974999999999994</v>
      </c>
      <c r="J73" s="36">
        <v>90975</v>
      </c>
      <c r="K73" s="35">
        <f t="shared" si="3"/>
        <v>100</v>
      </c>
      <c r="L73" s="30"/>
      <c r="M73" s="60">
        <f t="shared" si="4"/>
        <v>100</v>
      </c>
    </row>
    <row r="74" spans="1:17" ht="14.4" hidden="1" customHeight="1" x14ac:dyDescent="0.3">
      <c r="A74" s="37" t="s">
        <v>189</v>
      </c>
      <c r="B74" s="38" t="s">
        <v>15</v>
      </c>
      <c r="C74" s="38" t="s">
        <v>80</v>
      </c>
      <c r="D74" s="38" t="s">
        <v>138</v>
      </c>
      <c r="E74" s="38" t="s">
        <v>18</v>
      </c>
      <c r="F74" s="48" t="s">
        <v>18</v>
      </c>
      <c r="G74" s="33">
        <f t="shared" si="0"/>
        <v>0</v>
      </c>
      <c r="H74" s="34"/>
      <c r="I74" s="35">
        <f t="shared" si="1"/>
        <v>0</v>
      </c>
      <c r="J74" s="36">
        <f>J75</f>
        <v>0</v>
      </c>
      <c r="K74" s="35">
        <v>0</v>
      </c>
      <c r="L74" s="30"/>
      <c r="M74" s="60" t="e">
        <f t="shared" si="4"/>
        <v>#DIV/0!</v>
      </c>
    </row>
    <row r="75" spans="1:17" ht="31.2" hidden="1" x14ac:dyDescent="0.3">
      <c r="A75" s="37" t="s">
        <v>152</v>
      </c>
      <c r="B75" s="38" t="s">
        <v>15</v>
      </c>
      <c r="C75" s="38" t="s">
        <v>80</v>
      </c>
      <c r="D75" s="38" t="s">
        <v>138</v>
      </c>
      <c r="E75" s="38" t="s">
        <v>38</v>
      </c>
      <c r="F75" s="48" t="s">
        <v>18</v>
      </c>
      <c r="G75" s="33">
        <f t="shared" si="0"/>
        <v>0</v>
      </c>
      <c r="H75" s="34"/>
      <c r="I75" s="35">
        <f t="shared" si="1"/>
        <v>0</v>
      </c>
      <c r="J75" s="36">
        <v>0</v>
      </c>
      <c r="K75" s="35">
        <v>0</v>
      </c>
      <c r="L75" s="30"/>
      <c r="M75" s="60" t="e">
        <f t="shared" si="4"/>
        <v>#DIV/0!</v>
      </c>
    </row>
    <row r="76" spans="1:17" ht="15.6" x14ac:dyDescent="0.3">
      <c r="A76" s="31" t="s">
        <v>190</v>
      </c>
      <c r="B76" s="32" t="s">
        <v>15</v>
      </c>
      <c r="C76" s="32" t="s">
        <v>89</v>
      </c>
      <c r="D76" s="32" t="s">
        <v>17</v>
      </c>
      <c r="E76" s="32" t="s">
        <v>18</v>
      </c>
      <c r="F76" s="48" t="s">
        <v>18</v>
      </c>
      <c r="G76" s="33">
        <f t="shared" si="0"/>
        <v>2330.1663100000001</v>
      </c>
      <c r="H76" s="34">
        <f>H77+H81+H85</f>
        <v>2330166.31</v>
      </c>
      <c r="I76" s="35">
        <f>J76/1000+0.1</f>
        <v>2207.1074000000003</v>
      </c>
      <c r="J76" s="36">
        <f>J77+J81+J85</f>
        <v>2207007.4000000004</v>
      </c>
      <c r="K76" s="35">
        <f t="shared" si="3"/>
        <v>94.718878670939162</v>
      </c>
      <c r="L76" s="30"/>
      <c r="M76" s="60">
        <f t="shared" si="4"/>
        <v>94.718878670939162</v>
      </c>
    </row>
    <row r="77" spans="1:17" ht="15.6" x14ac:dyDescent="0.3">
      <c r="A77" s="37" t="s">
        <v>191</v>
      </c>
      <c r="B77" s="38" t="s">
        <v>15</v>
      </c>
      <c r="C77" s="38" t="s">
        <v>91</v>
      </c>
      <c r="D77" s="38" t="s">
        <v>17</v>
      </c>
      <c r="E77" s="38" t="s">
        <v>18</v>
      </c>
      <c r="F77" s="48" t="s">
        <v>18</v>
      </c>
      <c r="G77" s="33">
        <f t="shared" si="0"/>
        <v>206.06553</v>
      </c>
      <c r="H77" s="34">
        <f t="shared" ref="H77:H79" si="25">H78</f>
        <v>206065.53</v>
      </c>
      <c r="I77" s="35">
        <f t="shared" si="1"/>
        <v>165.07998999999998</v>
      </c>
      <c r="J77" s="36">
        <f t="shared" ref="J77:J79" si="26">J78</f>
        <v>165079.99</v>
      </c>
      <c r="K77" s="35">
        <f t="shared" si="3"/>
        <v>80.110433802295802</v>
      </c>
      <c r="L77" s="30"/>
      <c r="M77" s="60">
        <f t="shared" si="4"/>
        <v>80.110433802295802</v>
      </c>
    </row>
    <row r="78" spans="1:17" ht="62.4" x14ac:dyDescent="0.3">
      <c r="A78" s="37" t="s">
        <v>192</v>
      </c>
      <c r="B78" s="38" t="s">
        <v>15</v>
      </c>
      <c r="C78" s="38" t="s">
        <v>91</v>
      </c>
      <c r="D78" s="38" t="s">
        <v>93</v>
      </c>
      <c r="E78" s="38" t="s">
        <v>18</v>
      </c>
      <c r="F78" s="48" t="s">
        <v>18</v>
      </c>
      <c r="G78" s="33">
        <f t="shared" si="0"/>
        <v>206.06553</v>
      </c>
      <c r="H78" s="34">
        <f t="shared" si="25"/>
        <v>206065.53</v>
      </c>
      <c r="I78" s="35">
        <f t="shared" si="1"/>
        <v>165.07998999999998</v>
      </c>
      <c r="J78" s="36">
        <f t="shared" si="26"/>
        <v>165079.99</v>
      </c>
      <c r="K78" s="35">
        <f t="shared" si="3"/>
        <v>80.110433802295802</v>
      </c>
      <c r="L78" s="30"/>
      <c r="M78" s="60">
        <f t="shared" si="4"/>
        <v>80.110433802295802</v>
      </c>
      <c r="N78" s="22"/>
      <c r="O78" s="22"/>
      <c r="P78" s="22"/>
      <c r="Q78" s="22"/>
    </row>
    <row r="79" spans="1:17" ht="15.6" x14ac:dyDescent="0.3">
      <c r="A79" s="37" t="s">
        <v>193</v>
      </c>
      <c r="B79" s="38" t="s">
        <v>15</v>
      </c>
      <c r="C79" s="38" t="s">
        <v>91</v>
      </c>
      <c r="D79" s="38" t="s">
        <v>95</v>
      </c>
      <c r="E79" s="38" t="s">
        <v>18</v>
      </c>
      <c r="F79" s="48" t="s">
        <v>18</v>
      </c>
      <c r="G79" s="33">
        <f t="shared" si="0"/>
        <v>206.06553</v>
      </c>
      <c r="H79" s="34">
        <f t="shared" si="25"/>
        <v>206065.53</v>
      </c>
      <c r="I79" s="35">
        <f t="shared" ref="I79:I129" si="27">J79/1000</f>
        <v>165.07998999999998</v>
      </c>
      <c r="J79" s="36">
        <f t="shared" si="26"/>
        <v>165079.99</v>
      </c>
      <c r="K79" s="35">
        <f t="shared" ref="K79:K128" si="28">I79/G79*100</f>
        <v>80.110433802295802</v>
      </c>
      <c r="L79" s="30"/>
      <c r="M79" s="60">
        <f t="shared" ref="M79:M128" si="29">I79/G79*100</f>
        <v>80.110433802295802</v>
      </c>
      <c r="N79" s="22"/>
      <c r="O79" s="22"/>
      <c r="P79" s="22"/>
      <c r="Q79" s="22"/>
    </row>
    <row r="80" spans="1:17" ht="31.2" x14ac:dyDescent="0.3">
      <c r="A80" s="37" t="s">
        <v>152</v>
      </c>
      <c r="B80" s="38" t="s">
        <v>15</v>
      </c>
      <c r="C80" s="38" t="s">
        <v>91</v>
      </c>
      <c r="D80" s="38" t="s">
        <v>95</v>
      </c>
      <c r="E80" s="38" t="s">
        <v>38</v>
      </c>
      <c r="F80" s="48" t="s">
        <v>18</v>
      </c>
      <c r="G80" s="33">
        <f t="shared" si="0"/>
        <v>206.06553</v>
      </c>
      <c r="H80" s="34">
        <v>206065.53</v>
      </c>
      <c r="I80" s="35">
        <f t="shared" si="27"/>
        <v>165.07998999999998</v>
      </c>
      <c r="J80" s="36">
        <v>165079.99</v>
      </c>
      <c r="K80" s="35">
        <f t="shared" si="28"/>
        <v>80.110433802295802</v>
      </c>
      <c r="L80" s="30"/>
      <c r="M80" s="60">
        <f t="shared" si="29"/>
        <v>80.110433802295802</v>
      </c>
    </row>
    <row r="81" spans="1:13" ht="15.6" x14ac:dyDescent="0.3">
      <c r="A81" s="37" t="s">
        <v>194</v>
      </c>
      <c r="B81" s="38" t="s">
        <v>15</v>
      </c>
      <c r="C81" s="38" t="s">
        <v>99</v>
      </c>
      <c r="D81" s="38" t="s">
        <v>17</v>
      </c>
      <c r="E81" s="38" t="s">
        <v>18</v>
      </c>
      <c r="F81" s="48" t="s">
        <v>18</v>
      </c>
      <c r="G81" s="33">
        <f t="shared" ref="G81:G129" si="30">H81/1000</f>
        <v>273.82551000000001</v>
      </c>
      <c r="H81" s="34">
        <f>H82</f>
        <v>273825.51</v>
      </c>
      <c r="I81" s="35">
        <f t="shared" si="27"/>
        <v>228.553</v>
      </c>
      <c r="J81" s="36">
        <f t="shared" ref="J81:J83" si="31">J82</f>
        <v>228553</v>
      </c>
      <c r="K81" s="35">
        <f t="shared" si="28"/>
        <v>83.466657288431605</v>
      </c>
      <c r="L81" s="30"/>
      <c r="M81" s="60">
        <f t="shared" si="29"/>
        <v>83.466657288431605</v>
      </c>
    </row>
    <row r="82" spans="1:13" ht="62.4" x14ac:dyDescent="0.3">
      <c r="A82" s="37" t="s">
        <v>192</v>
      </c>
      <c r="B82" s="38" t="s">
        <v>15</v>
      </c>
      <c r="C82" s="38" t="s">
        <v>99</v>
      </c>
      <c r="D82" s="38" t="s">
        <v>93</v>
      </c>
      <c r="E82" s="38" t="s">
        <v>18</v>
      </c>
      <c r="F82" s="48" t="s">
        <v>18</v>
      </c>
      <c r="G82" s="33">
        <f t="shared" si="30"/>
        <v>273.82551000000001</v>
      </c>
      <c r="H82" s="34">
        <f>H83</f>
        <v>273825.51</v>
      </c>
      <c r="I82" s="35">
        <f t="shared" si="27"/>
        <v>228.553</v>
      </c>
      <c r="J82" s="36">
        <f t="shared" si="31"/>
        <v>228553</v>
      </c>
      <c r="K82" s="35">
        <f t="shared" si="28"/>
        <v>83.466657288431605</v>
      </c>
      <c r="L82" s="30"/>
      <c r="M82" s="60">
        <f t="shared" si="29"/>
        <v>83.466657288431605</v>
      </c>
    </row>
    <row r="83" spans="1:13" ht="15.6" x14ac:dyDescent="0.3">
      <c r="A83" s="37" t="s">
        <v>195</v>
      </c>
      <c r="B83" s="38" t="s">
        <v>15</v>
      </c>
      <c r="C83" s="38" t="s">
        <v>99</v>
      </c>
      <c r="D83" s="38" t="s">
        <v>101</v>
      </c>
      <c r="E83" s="38" t="s">
        <v>18</v>
      </c>
      <c r="F83" s="48" t="s">
        <v>18</v>
      </c>
      <c r="G83" s="33">
        <f t="shared" si="30"/>
        <v>273.82551000000001</v>
      </c>
      <c r="H83" s="34">
        <f>H84</f>
        <v>273825.51</v>
      </c>
      <c r="I83" s="35">
        <f t="shared" si="27"/>
        <v>228.553</v>
      </c>
      <c r="J83" s="36">
        <f t="shared" si="31"/>
        <v>228553</v>
      </c>
      <c r="K83" s="35">
        <f t="shared" si="28"/>
        <v>83.466657288431605</v>
      </c>
      <c r="L83" s="30"/>
      <c r="M83" s="60">
        <f t="shared" si="29"/>
        <v>83.466657288431605</v>
      </c>
    </row>
    <row r="84" spans="1:13" ht="31.2" x14ac:dyDescent="0.3">
      <c r="A84" s="37" t="s">
        <v>152</v>
      </c>
      <c r="B84" s="38" t="s">
        <v>15</v>
      </c>
      <c r="C84" s="38" t="s">
        <v>99</v>
      </c>
      <c r="D84" s="38" t="s">
        <v>101</v>
      </c>
      <c r="E84" s="38" t="s">
        <v>38</v>
      </c>
      <c r="F84" s="48" t="s">
        <v>18</v>
      </c>
      <c r="G84" s="33">
        <f t="shared" si="30"/>
        <v>273.82551000000001</v>
      </c>
      <c r="H84" s="34">
        <v>273825.51</v>
      </c>
      <c r="I84" s="35">
        <f t="shared" si="27"/>
        <v>228.553</v>
      </c>
      <c r="J84" s="36">
        <v>228553</v>
      </c>
      <c r="K84" s="35">
        <f t="shared" si="28"/>
        <v>83.466657288431605</v>
      </c>
      <c r="L84" s="30"/>
      <c r="M84" s="60">
        <f t="shared" si="29"/>
        <v>83.466657288431605</v>
      </c>
    </row>
    <row r="85" spans="1:13" ht="13.2" hidden="1" customHeight="1" x14ac:dyDescent="0.3">
      <c r="A85" s="37" t="s">
        <v>196</v>
      </c>
      <c r="B85" s="38" t="s">
        <v>15</v>
      </c>
      <c r="C85" s="38" t="s">
        <v>103</v>
      </c>
      <c r="D85" s="38" t="s">
        <v>17</v>
      </c>
      <c r="E85" s="38" t="s">
        <v>18</v>
      </c>
      <c r="F85" s="48" t="s">
        <v>18</v>
      </c>
      <c r="G85" s="33">
        <f t="shared" si="30"/>
        <v>1850.2752700000001</v>
      </c>
      <c r="H85" s="34">
        <f>H86+H102</f>
        <v>1850275.27</v>
      </c>
      <c r="I85" s="35">
        <f t="shared" si="27"/>
        <v>1813.3744100000001</v>
      </c>
      <c r="J85" s="36">
        <f t="shared" ref="J85" si="32">J86+J102</f>
        <v>1813374.4100000001</v>
      </c>
      <c r="K85" s="35">
        <f t="shared" si="28"/>
        <v>98.005655666575493</v>
      </c>
      <c r="L85" s="30"/>
      <c r="M85" s="60">
        <f t="shared" si="29"/>
        <v>98.005655666575493</v>
      </c>
    </row>
    <row r="86" spans="1:13" ht="62.4" x14ac:dyDescent="0.3">
      <c r="A86" s="37" t="s">
        <v>192</v>
      </c>
      <c r="B86" s="38" t="s">
        <v>15</v>
      </c>
      <c r="C86" s="38" t="s">
        <v>103</v>
      </c>
      <c r="D86" s="38" t="s">
        <v>93</v>
      </c>
      <c r="E86" s="38" t="s">
        <v>18</v>
      </c>
      <c r="F86" s="48" t="s">
        <v>18</v>
      </c>
      <c r="G86" s="33">
        <f t="shared" si="30"/>
        <v>1600.67527</v>
      </c>
      <c r="H86" s="34">
        <f>H87+H89+H91+H93+H95</f>
        <v>1600675.27</v>
      </c>
      <c r="I86" s="35">
        <f t="shared" si="27"/>
        <v>1563.7744100000002</v>
      </c>
      <c r="J86" s="36">
        <f t="shared" ref="J86" si="33">J87+J89+J91+J93+J95</f>
        <v>1563774.4100000001</v>
      </c>
      <c r="K86" s="35">
        <f t="shared" si="28"/>
        <v>97.694669200455635</v>
      </c>
      <c r="L86" s="30"/>
      <c r="M86" s="60">
        <f t="shared" si="29"/>
        <v>97.694669200455635</v>
      </c>
    </row>
    <row r="87" spans="1:13" ht="15.6" x14ac:dyDescent="0.3">
      <c r="A87" s="37" t="s">
        <v>197</v>
      </c>
      <c r="B87" s="38" t="s">
        <v>15</v>
      </c>
      <c r="C87" s="38" t="s">
        <v>103</v>
      </c>
      <c r="D87" s="38" t="s">
        <v>105</v>
      </c>
      <c r="E87" s="38" t="s">
        <v>18</v>
      </c>
      <c r="F87" s="48" t="s">
        <v>18</v>
      </c>
      <c r="G87" s="33">
        <f t="shared" si="30"/>
        <v>569.87196999999992</v>
      </c>
      <c r="H87" s="34">
        <f>H88</f>
        <v>569871.97</v>
      </c>
      <c r="I87" s="35">
        <f t="shared" si="27"/>
        <v>556.15913999999998</v>
      </c>
      <c r="J87" s="36">
        <f>J88</f>
        <v>556159.14</v>
      </c>
      <c r="K87" s="35">
        <f t="shared" si="28"/>
        <v>97.593699862093601</v>
      </c>
      <c r="L87" s="30"/>
      <c r="M87" s="60">
        <f t="shared" si="29"/>
        <v>97.593699862093601</v>
      </c>
    </row>
    <row r="88" spans="1:13" ht="31.2" x14ac:dyDescent="0.3">
      <c r="A88" s="37" t="s">
        <v>152</v>
      </c>
      <c r="B88" s="38" t="s">
        <v>15</v>
      </c>
      <c r="C88" s="38" t="s">
        <v>103</v>
      </c>
      <c r="D88" s="38" t="s">
        <v>105</v>
      </c>
      <c r="E88" s="38" t="s">
        <v>38</v>
      </c>
      <c r="F88" s="48" t="s">
        <v>18</v>
      </c>
      <c r="G88" s="33">
        <f t="shared" si="30"/>
        <v>569.87196999999992</v>
      </c>
      <c r="H88" s="34">
        <v>569871.97</v>
      </c>
      <c r="I88" s="35">
        <f t="shared" si="27"/>
        <v>556.15913999999998</v>
      </c>
      <c r="J88" s="36">
        <v>556159.14</v>
      </c>
      <c r="K88" s="35">
        <f t="shared" si="28"/>
        <v>97.593699862093601</v>
      </c>
      <c r="L88" s="30"/>
      <c r="M88" s="60">
        <f t="shared" si="29"/>
        <v>97.593699862093601</v>
      </c>
    </row>
    <row r="89" spans="1:13" ht="15.6" x14ac:dyDescent="0.3">
      <c r="A89" s="37" t="s">
        <v>198</v>
      </c>
      <c r="B89" s="38" t="s">
        <v>15</v>
      </c>
      <c r="C89" s="38" t="s">
        <v>103</v>
      </c>
      <c r="D89" s="38" t="s">
        <v>107</v>
      </c>
      <c r="E89" s="38" t="s">
        <v>18</v>
      </c>
      <c r="F89" s="48" t="s">
        <v>18</v>
      </c>
      <c r="G89" s="33">
        <f t="shared" si="30"/>
        <v>19.065000000000001</v>
      </c>
      <c r="H89" s="34">
        <f>H90</f>
        <v>19065</v>
      </c>
      <c r="I89" s="35">
        <f t="shared" si="27"/>
        <v>19.065000000000001</v>
      </c>
      <c r="J89" s="36">
        <f t="shared" ref="J89" si="34">J90</f>
        <v>19065</v>
      </c>
      <c r="K89" s="35">
        <f t="shared" si="28"/>
        <v>100</v>
      </c>
      <c r="L89" s="30"/>
      <c r="M89" s="60">
        <f t="shared" si="29"/>
        <v>100</v>
      </c>
    </row>
    <row r="90" spans="1:13" ht="31.2" x14ac:dyDescent="0.3">
      <c r="A90" s="37" t="s">
        <v>152</v>
      </c>
      <c r="B90" s="38" t="s">
        <v>15</v>
      </c>
      <c r="C90" s="38" t="s">
        <v>103</v>
      </c>
      <c r="D90" s="38" t="s">
        <v>107</v>
      </c>
      <c r="E90" s="38" t="s">
        <v>38</v>
      </c>
      <c r="F90" s="48" t="s">
        <v>18</v>
      </c>
      <c r="G90" s="33">
        <f t="shared" si="30"/>
        <v>19.065000000000001</v>
      </c>
      <c r="H90" s="34">
        <v>19065</v>
      </c>
      <c r="I90" s="35">
        <f t="shared" si="27"/>
        <v>19.065000000000001</v>
      </c>
      <c r="J90" s="36">
        <v>19065</v>
      </c>
      <c r="K90" s="35">
        <f t="shared" si="28"/>
        <v>100</v>
      </c>
      <c r="L90" s="30"/>
      <c r="M90" s="60">
        <f t="shared" si="29"/>
        <v>100</v>
      </c>
    </row>
    <row r="91" spans="1:13" ht="31.2" x14ac:dyDescent="0.3">
      <c r="A91" s="37" t="s">
        <v>199</v>
      </c>
      <c r="B91" s="38" t="s">
        <v>15</v>
      </c>
      <c r="C91" s="38" t="s">
        <v>103</v>
      </c>
      <c r="D91" s="38" t="s">
        <v>109</v>
      </c>
      <c r="E91" s="38" t="s">
        <v>18</v>
      </c>
      <c r="F91" s="48" t="s">
        <v>18</v>
      </c>
      <c r="G91" s="33">
        <f t="shared" si="30"/>
        <v>325.82929999999999</v>
      </c>
      <c r="H91" s="34">
        <f>H92</f>
        <v>325829.3</v>
      </c>
      <c r="I91" s="35">
        <f t="shared" si="27"/>
        <v>302.64127000000002</v>
      </c>
      <c r="J91" s="36">
        <f t="shared" ref="J91" si="35">J92</f>
        <v>302641.27</v>
      </c>
      <c r="K91" s="35">
        <f t="shared" si="28"/>
        <v>92.883380960521364</v>
      </c>
      <c r="L91" s="30"/>
      <c r="M91" s="60">
        <f t="shared" si="29"/>
        <v>92.883380960521364</v>
      </c>
    </row>
    <row r="92" spans="1:13" ht="31.2" x14ac:dyDescent="0.3">
      <c r="A92" s="37" t="s">
        <v>152</v>
      </c>
      <c r="B92" s="38" t="s">
        <v>15</v>
      </c>
      <c r="C92" s="38" t="s">
        <v>103</v>
      </c>
      <c r="D92" s="38" t="s">
        <v>109</v>
      </c>
      <c r="E92" s="38" t="s">
        <v>38</v>
      </c>
      <c r="F92" s="48" t="s">
        <v>18</v>
      </c>
      <c r="G92" s="33">
        <f t="shared" si="30"/>
        <v>325.82929999999999</v>
      </c>
      <c r="H92" s="34">
        <v>325829.3</v>
      </c>
      <c r="I92" s="35">
        <f t="shared" si="27"/>
        <v>302.64127000000002</v>
      </c>
      <c r="J92" s="36">
        <v>302641.27</v>
      </c>
      <c r="K92" s="35">
        <f t="shared" si="28"/>
        <v>92.883380960521364</v>
      </c>
      <c r="L92" s="30"/>
      <c r="M92" s="60">
        <f t="shared" si="29"/>
        <v>92.883380960521364</v>
      </c>
    </row>
    <row r="93" spans="1:13" ht="31.2" x14ac:dyDescent="0.3">
      <c r="A93" s="37" t="s">
        <v>200</v>
      </c>
      <c r="B93" s="38" t="s">
        <v>15</v>
      </c>
      <c r="C93" s="38" t="s">
        <v>103</v>
      </c>
      <c r="D93" s="38" t="s">
        <v>139</v>
      </c>
      <c r="E93" s="38" t="s">
        <v>18</v>
      </c>
      <c r="F93" s="48" t="s">
        <v>18</v>
      </c>
      <c r="G93" s="33">
        <f t="shared" si="30"/>
        <v>200</v>
      </c>
      <c r="H93" s="34">
        <f>H94</f>
        <v>200000</v>
      </c>
      <c r="I93" s="35">
        <f t="shared" si="27"/>
        <v>200</v>
      </c>
      <c r="J93" s="36">
        <f t="shared" ref="J93" si="36">J94</f>
        <v>200000</v>
      </c>
      <c r="K93" s="35">
        <f t="shared" si="28"/>
        <v>100</v>
      </c>
      <c r="L93" s="30"/>
      <c r="M93" s="60">
        <f t="shared" si="29"/>
        <v>100</v>
      </c>
    </row>
    <row r="94" spans="1:13" ht="31.2" x14ac:dyDescent="0.3">
      <c r="A94" s="37" t="s">
        <v>152</v>
      </c>
      <c r="B94" s="38" t="s">
        <v>15</v>
      </c>
      <c r="C94" s="38" t="s">
        <v>103</v>
      </c>
      <c r="D94" s="38" t="s">
        <v>139</v>
      </c>
      <c r="E94" s="38" t="s">
        <v>38</v>
      </c>
      <c r="F94" s="48" t="s">
        <v>18</v>
      </c>
      <c r="G94" s="33">
        <f t="shared" si="30"/>
        <v>200</v>
      </c>
      <c r="H94" s="34">
        <v>200000</v>
      </c>
      <c r="I94" s="35">
        <f t="shared" si="27"/>
        <v>200</v>
      </c>
      <c r="J94" s="36">
        <v>200000</v>
      </c>
      <c r="K94" s="35">
        <f t="shared" si="28"/>
        <v>100</v>
      </c>
      <c r="L94" s="30"/>
      <c r="M94" s="60">
        <f t="shared" si="29"/>
        <v>100</v>
      </c>
    </row>
    <row r="95" spans="1:13" ht="46.8" x14ac:dyDescent="0.3">
      <c r="A95" s="37" t="s">
        <v>201</v>
      </c>
      <c r="B95" s="38" t="s">
        <v>15</v>
      </c>
      <c r="C95" s="38" t="s">
        <v>103</v>
      </c>
      <c r="D95" s="38" t="s">
        <v>202</v>
      </c>
      <c r="E95" s="38" t="s">
        <v>18</v>
      </c>
      <c r="F95" s="48" t="s">
        <v>18</v>
      </c>
      <c r="G95" s="33">
        <f t="shared" si="30"/>
        <v>485.90899999999999</v>
      </c>
      <c r="H95" s="34">
        <f>H96</f>
        <v>485909</v>
      </c>
      <c r="I95" s="35">
        <f t="shared" si="27"/>
        <v>485.90899999999999</v>
      </c>
      <c r="J95" s="36">
        <f t="shared" ref="J95" si="37">J96</f>
        <v>485909</v>
      </c>
      <c r="K95" s="35">
        <f t="shared" si="28"/>
        <v>100</v>
      </c>
      <c r="L95" s="30"/>
      <c r="M95" s="60">
        <f t="shared" si="29"/>
        <v>100</v>
      </c>
    </row>
    <row r="96" spans="1:13" ht="31.2" x14ac:dyDescent="0.3">
      <c r="A96" s="37" t="s">
        <v>152</v>
      </c>
      <c r="B96" s="38" t="s">
        <v>15</v>
      </c>
      <c r="C96" s="38" t="s">
        <v>103</v>
      </c>
      <c r="D96" s="38" t="s">
        <v>202</v>
      </c>
      <c r="E96" s="38" t="s">
        <v>38</v>
      </c>
      <c r="F96" s="48" t="s">
        <v>18</v>
      </c>
      <c r="G96" s="33">
        <f t="shared" si="30"/>
        <v>485.90899999999999</v>
      </c>
      <c r="H96" s="34">
        <v>485909</v>
      </c>
      <c r="I96" s="35">
        <f t="shared" si="27"/>
        <v>485.90899999999999</v>
      </c>
      <c r="J96" s="36">
        <v>485909</v>
      </c>
      <c r="K96" s="35">
        <f t="shared" si="28"/>
        <v>100</v>
      </c>
      <c r="L96" s="30"/>
      <c r="M96" s="60">
        <f t="shared" si="29"/>
        <v>100</v>
      </c>
    </row>
    <row r="97" spans="1:14" ht="62.4" hidden="1" x14ac:dyDescent="0.3">
      <c r="A97" s="37" t="s">
        <v>203</v>
      </c>
      <c r="B97" s="38" t="s">
        <v>15</v>
      </c>
      <c r="C97" s="38" t="s">
        <v>103</v>
      </c>
      <c r="D97" s="38" t="s">
        <v>204</v>
      </c>
      <c r="E97" s="38" t="s">
        <v>18</v>
      </c>
      <c r="F97" s="48" t="s">
        <v>18</v>
      </c>
      <c r="G97" s="33">
        <f t="shared" si="30"/>
        <v>0</v>
      </c>
      <c r="H97" s="34">
        <v>0</v>
      </c>
      <c r="I97" s="35">
        <f t="shared" si="27"/>
        <v>0</v>
      </c>
      <c r="J97" s="36">
        <v>0</v>
      </c>
      <c r="K97" s="35" t="e">
        <f t="shared" si="28"/>
        <v>#DIV/0!</v>
      </c>
      <c r="L97" s="30"/>
      <c r="M97" s="60" t="e">
        <f t="shared" si="29"/>
        <v>#DIV/0!</v>
      </c>
    </row>
    <row r="98" spans="1:14" ht="31.2" hidden="1" x14ac:dyDescent="0.3">
      <c r="A98" s="37" t="s">
        <v>205</v>
      </c>
      <c r="B98" s="38" t="s">
        <v>15</v>
      </c>
      <c r="C98" s="38" t="s">
        <v>103</v>
      </c>
      <c r="D98" s="38" t="s">
        <v>206</v>
      </c>
      <c r="E98" s="38" t="s">
        <v>18</v>
      </c>
      <c r="F98" s="48" t="s">
        <v>18</v>
      </c>
      <c r="G98" s="33">
        <f t="shared" si="30"/>
        <v>0</v>
      </c>
      <c r="H98" s="34">
        <v>0</v>
      </c>
      <c r="I98" s="35">
        <f t="shared" si="27"/>
        <v>0</v>
      </c>
      <c r="J98" s="36">
        <v>0</v>
      </c>
      <c r="K98" s="35" t="e">
        <f t="shared" si="28"/>
        <v>#DIV/0!</v>
      </c>
      <c r="L98" s="30"/>
      <c r="M98" s="60" t="e">
        <f t="shared" si="29"/>
        <v>#DIV/0!</v>
      </c>
    </row>
    <row r="99" spans="1:14" ht="31.2" hidden="1" x14ac:dyDescent="0.3">
      <c r="A99" s="37" t="s">
        <v>152</v>
      </c>
      <c r="B99" s="38" t="s">
        <v>15</v>
      </c>
      <c r="C99" s="38" t="s">
        <v>103</v>
      </c>
      <c r="D99" s="38" t="s">
        <v>206</v>
      </c>
      <c r="E99" s="38" t="s">
        <v>38</v>
      </c>
      <c r="F99" s="48" t="s">
        <v>18</v>
      </c>
      <c r="G99" s="33">
        <f t="shared" si="30"/>
        <v>0</v>
      </c>
      <c r="H99" s="34">
        <v>0</v>
      </c>
      <c r="I99" s="35">
        <f t="shared" si="27"/>
        <v>0</v>
      </c>
      <c r="J99" s="36">
        <v>0</v>
      </c>
      <c r="K99" s="35" t="e">
        <f t="shared" si="28"/>
        <v>#DIV/0!</v>
      </c>
      <c r="L99" s="30"/>
      <c r="M99" s="60" t="e">
        <f t="shared" si="29"/>
        <v>#DIV/0!</v>
      </c>
    </row>
    <row r="100" spans="1:14" ht="31.2" hidden="1" x14ac:dyDescent="0.3">
      <c r="A100" s="37" t="s">
        <v>207</v>
      </c>
      <c r="B100" s="38" t="s">
        <v>15</v>
      </c>
      <c r="C100" s="38" t="s">
        <v>103</v>
      </c>
      <c r="D100" s="38" t="s">
        <v>208</v>
      </c>
      <c r="E100" s="38" t="s">
        <v>18</v>
      </c>
      <c r="F100" s="48" t="s">
        <v>18</v>
      </c>
      <c r="G100" s="33">
        <f t="shared" si="30"/>
        <v>0</v>
      </c>
      <c r="H100" s="34">
        <v>0</v>
      </c>
      <c r="I100" s="35">
        <f t="shared" si="27"/>
        <v>0</v>
      </c>
      <c r="J100" s="36">
        <v>0</v>
      </c>
      <c r="K100" s="35" t="e">
        <f t="shared" si="28"/>
        <v>#DIV/0!</v>
      </c>
      <c r="L100" s="30"/>
      <c r="M100" s="60" t="e">
        <f t="shared" si="29"/>
        <v>#DIV/0!</v>
      </c>
    </row>
    <row r="101" spans="1:14" ht="31.2" hidden="1" x14ac:dyDescent="0.3">
      <c r="A101" s="37" t="s">
        <v>152</v>
      </c>
      <c r="B101" s="38" t="s">
        <v>15</v>
      </c>
      <c r="C101" s="38" t="s">
        <v>103</v>
      </c>
      <c r="D101" s="38" t="s">
        <v>208</v>
      </c>
      <c r="E101" s="38" t="s">
        <v>38</v>
      </c>
      <c r="F101" s="48" t="s">
        <v>18</v>
      </c>
      <c r="G101" s="33">
        <f t="shared" si="30"/>
        <v>0</v>
      </c>
      <c r="H101" s="34">
        <v>0</v>
      </c>
      <c r="I101" s="35">
        <f t="shared" si="27"/>
        <v>0</v>
      </c>
      <c r="J101" s="36">
        <v>0</v>
      </c>
      <c r="K101" s="35" t="e">
        <f t="shared" si="28"/>
        <v>#DIV/0!</v>
      </c>
      <c r="L101" s="30"/>
      <c r="M101" s="60" t="e">
        <f t="shared" si="29"/>
        <v>#DIV/0!</v>
      </c>
    </row>
    <row r="102" spans="1:14" ht="46.8" x14ac:dyDescent="0.3">
      <c r="A102" s="37" t="s">
        <v>209</v>
      </c>
      <c r="B102" s="38" t="s">
        <v>15</v>
      </c>
      <c r="C102" s="38" t="s">
        <v>103</v>
      </c>
      <c r="D102" s="38" t="s">
        <v>210</v>
      </c>
      <c r="E102" s="38" t="s">
        <v>18</v>
      </c>
      <c r="F102" s="48" t="s">
        <v>18</v>
      </c>
      <c r="G102" s="33">
        <f t="shared" si="30"/>
        <v>249.6</v>
      </c>
      <c r="H102" s="34">
        <f>H105</f>
        <v>249600</v>
      </c>
      <c r="I102" s="35">
        <f t="shared" si="27"/>
        <v>249.6</v>
      </c>
      <c r="J102" s="36">
        <f>J105</f>
        <v>249600</v>
      </c>
      <c r="K102" s="35">
        <f t="shared" si="28"/>
        <v>100</v>
      </c>
      <c r="L102" s="30"/>
      <c r="M102" s="60">
        <f t="shared" si="29"/>
        <v>100</v>
      </c>
    </row>
    <row r="103" spans="1:14" ht="46.8" hidden="1" x14ac:dyDescent="0.3">
      <c r="A103" s="37" t="s">
        <v>211</v>
      </c>
      <c r="B103" s="38" t="s">
        <v>15</v>
      </c>
      <c r="C103" s="38" t="s">
        <v>103</v>
      </c>
      <c r="D103" s="38" t="s">
        <v>212</v>
      </c>
      <c r="E103" s="38" t="s">
        <v>18</v>
      </c>
      <c r="F103" s="48" t="s">
        <v>18</v>
      </c>
      <c r="G103" s="33">
        <f t="shared" si="30"/>
        <v>0</v>
      </c>
      <c r="H103" s="34">
        <v>0</v>
      </c>
      <c r="I103" s="35">
        <f t="shared" si="27"/>
        <v>0</v>
      </c>
      <c r="J103" s="36">
        <v>0</v>
      </c>
      <c r="K103" s="35" t="e">
        <f t="shared" si="28"/>
        <v>#DIV/0!</v>
      </c>
      <c r="L103" s="30"/>
      <c r="M103" s="60" t="e">
        <f t="shared" si="29"/>
        <v>#DIV/0!</v>
      </c>
    </row>
    <row r="104" spans="1:14" ht="31.2" hidden="1" x14ac:dyDescent="0.3">
      <c r="A104" s="37" t="s">
        <v>152</v>
      </c>
      <c r="B104" s="38" t="s">
        <v>15</v>
      </c>
      <c r="C104" s="38" t="s">
        <v>103</v>
      </c>
      <c r="D104" s="38" t="s">
        <v>212</v>
      </c>
      <c r="E104" s="38" t="s">
        <v>38</v>
      </c>
      <c r="F104" s="48" t="s">
        <v>18</v>
      </c>
      <c r="G104" s="33">
        <f t="shared" si="30"/>
        <v>0</v>
      </c>
      <c r="H104" s="34">
        <v>0</v>
      </c>
      <c r="I104" s="35">
        <f t="shared" si="27"/>
        <v>0</v>
      </c>
      <c r="J104" s="36">
        <v>0</v>
      </c>
      <c r="K104" s="35" t="e">
        <f t="shared" si="28"/>
        <v>#DIV/0!</v>
      </c>
      <c r="L104" s="30"/>
      <c r="M104" s="60" t="e">
        <f t="shared" si="29"/>
        <v>#DIV/0!</v>
      </c>
    </row>
    <row r="105" spans="1:14" ht="31.2" x14ac:dyDescent="0.3">
      <c r="A105" s="37" t="s">
        <v>213</v>
      </c>
      <c r="B105" s="38" t="s">
        <v>15</v>
      </c>
      <c r="C105" s="38" t="s">
        <v>103</v>
      </c>
      <c r="D105" s="38" t="s">
        <v>214</v>
      </c>
      <c r="E105" s="38" t="s">
        <v>18</v>
      </c>
      <c r="F105" s="48" t="s">
        <v>18</v>
      </c>
      <c r="G105" s="33">
        <f t="shared" si="30"/>
        <v>249.6</v>
      </c>
      <c r="H105" s="34">
        <f>H106</f>
        <v>249600</v>
      </c>
      <c r="I105" s="35">
        <f t="shared" si="27"/>
        <v>249.6</v>
      </c>
      <c r="J105" s="36">
        <f t="shared" ref="J105" si="38">J106</f>
        <v>249600</v>
      </c>
      <c r="K105" s="35">
        <f t="shared" si="28"/>
        <v>100</v>
      </c>
      <c r="L105" s="30"/>
      <c r="M105" s="60">
        <f t="shared" si="29"/>
        <v>100</v>
      </c>
    </row>
    <row r="106" spans="1:14" ht="31.2" x14ac:dyDescent="0.3">
      <c r="A106" s="37" t="s">
        <v>152</v>
      </c>
      <c r="B106" s="38" t="s">
        <v>15</v>
      </c>
      <c r="C106" s="38" t="s">
        <v>103</v>
      </c>
      <c r="D106" s="38" t="s">
        <v>214</v>
      </c>
      <c r="E106" s="38" t="s">
        <v>38</v>
      </c>
      <c r="F106" s="48" t="s">
        <v>18</v>
      </c>
      <c r="G106" s="33">
        <f t="shared" si="30"/>
        <v>249.6</v>
      </c>
      <c r="H106" s="34">
        <v>249600</v>
      </c>
      <c r="I106" s="35">
        <f t="shared" si="27"/>
        <v>249.6</v>
      </c>
      <c r="J106" s="36">
        <v>249600</v>
      </c>
      <c r="K106" s="35">
        <f t="shared" si="28"/>
        <v>100</v>
      </c>
      <c r="L106" s="30"/>
      <c r="M106" s="60">
        <f t="shared" si="29"/>
        <v>100</v>
      </c>
      <c r="N106">
        <v>1000</v>
      </c>
    </row>
    <row r="107" spans="1:14" ht="15.6" hidden="1" x14ac:dyDescent="0.3">
      <c r="A107" s="31" t="s">
        <v>215</v>
      </c>
      <c r="B107" s="32" t="s">
        <v>15</v>
      </c>
      <c r="C107" s="32" t="s">
        <v>216</v>
      </c>
      <c r="D107" s="32" t="s">
        <v>17</v>
      </c>
      <c r="E107" s="32" t="s">
        <v>18</v>
      </c>
      <c r="F107" s="48" t="s">
        <v>18</v>
      </c>
      <c r="G107" s="33">
        <f t="shared" si="30"/>
        <v>0</v>
      </c>
      <c r="H107" s="34">
        <f>H108</f>
        <v>0</v>
      </c>
      <c r="I107" s="35">
        <f t="shared" si="27"/>
        <v>0</v>
      </c>
      <c r="J107" s="36">
        <f t="shared" ref="J107:J110" si="39">J108</f>
        <v>0</v>
      </c>
      <c r="K107" s="35" t="e">
        <f t="shared" si="28"/>
        <v>#DIV/0!</v>
      </c>
      <c r="L107" s="30"/>
      <c r="M107" s="60" t="e">
        <f t="shared" si="29"/>
        <v>#DIV/0!</v>
      </c>
    </row>
    <row r="108" spans="1:14" ht="31.2" hidden="1" x14ac:dyDescent="0.3">
      <c r="A108" s="37" t="s">
        <v>217</v>
      </c>
      <c r="B108" s="38" t="s">
        <v>15</v>
      </c>
      <c r="C108" s="38" t="s">
        <v>218</v>
      </c>
      <c r="D108" s="38" t="s">
        <v>17</v>
      </c>
      <c r="E108" s="38" t="s">
        <v>18</v>
      </c>
      <c r="F108" s="48" t="s">
        <v>18</v>
      </c>
      <c r="G108" s="33">
        <f t="shared" si="30"/>
        <v>0</v>
      </c>
      <c r="H108" s="34"/>
      <c r="I108" s="35">
        <f t="shared" si="27"/>
        <v>0</v>
      </c>
      <c r="J108" s="36">
        <f t="shared" si="39"/>
        <v>0</v>
      </c>
      <c r="K108" s="35" t="e">
        <f t="shared" si="28"/>
        <v>#DIV/0!</v>
      </c>
      <c r="L108" s="30"/>
      <c r="M108" s="60" t="e">
        <f t="shared" si="29"/>
        <v>#DIV/0!</v>
      </c>
    </row>
    <row r="109" spans="1:14" ht="78" hidden="1" x14ac:dyDescent="0.3">
      <c r="A109" s="37" t="s">
        <v>147</v>
      </c>
      <c r="B109" s="38" t="s">
        <v>15</v>
      </c>
      <c r="C109" s="38" t="s">
        <v>218</v>
      </c>
      <c r="D109" s="38" t="s">
        <v>24</v>
      </c>
      <c r="E109" s="38" t="s">
        <v>18</v>
      </c>
      <c r="F109" s="48" t="s">
        <v>18</v>
      </c>
      <c r="G109" s="33">
        <f t="shared" si="30"/>
        <v>0</v>
      </c>
      <c r="H109" s="34"/>
      <c r="I109" s="35">
        <f t="shared" si="27"/>
        <v>0</v>
      </c>
      <c r="J109" s="36">
        <f t="shared" si="39"/>
        <v>0</v>
      </c>
      <c r="K109" s="35">
        <v>0</v>
      </c>
      <c r="L109" s="30"/>
      <c r="M109" s="60" t="e">
        <f t="shared" si="29"/>
        <v>#DIV/0!</v>
      </c>
    </row>
    <row r="110" spans="1:14" ht="46.8" hidden="1" x14ac:dyDescent="0.3">
      <c r="A110" s="37" t="s">
        <v>219</v>
      </c>
      <c r="B110" s="38" t="s">
        <v>15</v>
      </c>
      <c r="C110" s="38" t="s">
        <v>218</v>
      </c>
      <c r="D110" s="38" t="s">
        <v>220</v>
      </c>
      <c r="E110" s="38" t="s">
        <v>18</v>
      </c>
      <c r="F110" s="48" t="s">
        <v>18</v>
      </c>
      <c r="G110" s="33">
        <f t="shared" si="30"/>
        <v>0</v>
      </c>
      <c r="H110" s="34"/>
      <c r="I110" s="35">
        <f t="shared" si="27"/>
        <v>0</v>
      </c>
      <c r="J110" s="36">
        <f t="shared" si="39"/>
        <v>0</v>
      </c>
      <c r="K110" s="35">
        <v>0</v>
      </c>
      <c r="L110" s="30"/>
      <c r="M110" s="60" t="e">
        <f t="shared" si="29"/>
        <v>#DIV/0!</v>
      </c>
    </row>
    <row r="111" spans="1:14" ht="31.2" hidden="1" x14ac:dyDescent="0.3">
      <c r="A111" s="37" t="s">
        <v>152</v>
      </c>
      <c r="B111" s="38" t="s">
        <v>15</v>
      </c>
      <c r="C111" s="38" t="s">
        <v>218</v>
      </c>
      <c r="D111" s="38" t="s">
        <v>220</v>
      </c>
      <c r="E111" s="38" t="s">
        <v>38</v>
      </c>
      <c r="F111" s="48" t="s">
        <v>18</v>
      </c>
      <c r="G111" s="33">
        <f t="shared" si="30"/>
        <v>0</v>
      </c>
      <c r="H111" s="34"/>
      <c r="I111" s="35">
        <f t="shared" si="27"/>
        <v>0</v>
      </c>
      <c r="J111" s="36">
        <v>0</v>
      </c>
      <c r="K111" s="35">
        <v>0</v>
      </c>
      <c r="L111" s="30"/>
      <c r="M111" s="60" t="e">
        <f t="shared" si="29"/>
        <v>#DIV/0!</v>
      </c>
    </row>
    <row r="112" spans="1:14" ht="15.6" x14ac:dyDescent="0.3">
      <c r="A112" s="31" t="s">
        <v>221</v>
      </c>
      <c r="B112" s="32" t="s">
        <v>15</v>
      </c>
      <c r="C112" s="32" t="s">
        <v>111</v>
      </c>
      <c r="D112" s="32" t="s">
        <v>17</v>
      </c>
      <c r="E112" s="32" t="s">
        <v>18</v>
      </c>
      <c r="F112" s="48" t="s">
        <v>18</v>
      </c>
      <c r="G112" s="33">
        <f t="shared" si="30"/>
        <v>1727.2616599999999</v>
      </c>
      <c r="H112" s="33">
        <f t="shared" ref="H112:H114" si="40">H113</f>
        <v>1727261.66</v>
      </c>
      <c r="I112" s="35">
        <f t="shared" si="27"/>
        <v>1645.3199500000001</v>
      </c>
      <c r="J112" s="36">
        <f t="shared" ref="J112:J114" si="41">J113</f>
        <v>1645319.95</v>
      </c>
      <c r="K112" s="35">
        <f t="shared" si="28"/>
        <v>95.255975866447486</v>
      </c>
      <c r="L112" s="30"/>
      <c r="M112" s="60">
        <f t="shared" si="29"/>
        <v>95.255975866447486</v>
      </c>
    </row>
    <row r="113" spans="1:13" ht="15.6" x14ac:dyDescent="0.3">
      <c r="A113" s="37" t="s">
        <v>222</v>
      </c>
      <c r="B113" s="38" t="s">
        <v>15</v>
      </c>
      <c r="C113" s="38" t="s">
        <v>113</v>
      </c>
      <c r="D113" s="38" t="s">
        <v>17</v>
      </c>
      <c r="E113" s="38" t="s">
        <v>18</v>
      </c>
      <c r="F113" s="48" t="s">
        <v>18</v>
      </c>
      <c r="G113" s="33">
        <f t="shared" si="30"/>
        <v>1727.2616599999999</v>
      </c>
      <c r="H113" s="39">
        <f t="shared" si="40"/>
        <v>1727261.66</v>
      </c>
      <c r="I113" s="35">
        <f t="shared" si="27"/>
        <v>1645.3199500000001</v>
      </c>
      <c r="J113" s="36">
        <f t="shared" si="41"/>
        <v>1645319.95</v>
      </c>
      <c r="K113" s="35">
        <f t="shared" si="28"/>
        <v>95.255975866447486</v>
      </c>
      <c r="L113" s="30"/>
      <c r="M113" s="60">
        <f t="shared" si="29"/>
        <v>95.255975866447486</v>
      </c>
    </row>
    <row r="114" spans="1:13" ht="62.4" x14ac:dyDescent="0.3">
      <c r="A114" s="37" t="s">
        <v>223</v>
      </c>
      <c r="B114" s="38" t="s">
        <v>15</v>
      </c>
      <c r="C114" s="38" t="s">
        <v>113</v>
      </c>
      <c r="D114" s="38" t="s">
        <v>115</v>
      </c>
      <c r="E114" s="38" t="s">
        <v>18</v>
      </c>
      <c r="F114" s="48" t="s">
        <v>18</v>
      </c>
      <c r="G114" s="33">
        <f t="shared" si="30"/>
        <v>1727.2616599999999</v>
      </c>
      <c r="H114" s="39">
        <f t="shared" si="40"/>
        <v>1727261.66</v>
      </c>
      <c r="I114" s="35">
        <f t="shared" si="27"/>
        <v>1645.3199500000001</v>
      </c>
      <c r="J114" s="36">
        <f t="shared" si="41"/>
        <v>1645319.95</v>
      </c>
      <c r="K114" s="35">
        <f t="shared" si="28"/>
        <v>95.255975866447486</v>
      </c>
      <c r="L114" s="30"/>
      <c r="M114" s="60">
        <f t="shared" si="29"/>
        <v>95.255975866447486</v>
      </c>
    </row>
    <row r="115" spans="1:13" ht="15.6" x14ac:dyDescent="0.3">
      <c r="A115" s="37" t="s">
        <v>224</v>
      </c>
      <c r="B115" s="38" t="s">
        <v>15</v>
      </c>
      <c r="C115" s="38" t="s">
        <v>113</v>
      </c>
      <c r="D115" s="38" t="s">
        <v>117</v>
      </c>
      <c r="E115" s="38" t="s">
        <v>18</v>
      </c>
      <c r="F115" s="48" t="s">
        <v>18</v>
      </c>
      <c r="G115" s="33">
        <f t="shared" si="30"/>
        <v>1727.2616599999999</v>
      </c>
      <c r="H115" s="39">
        <f t="shared" ref="H115" si="42">H116+H117</f>
        <v>1727261.66</v>
      </c>
      <c r="I115" s="35">
        <f t="shared" si="27"/>
        <v>1645.3199500000001</v>
      </c>
      <c r="J115" s="36">
        <f t="shared" ref="J115" si="43">J116+J117</f>
        <v>1645319.95</v>
      </c>
      <c r="K115" s="35">
        <f t="shared" si="28"/>
        <v>95.255975866447486</v>
      </c>
      <c r="L115" s="30"/>
      <c r="M115" s="60">
        <f t="shared" si="29"/>
        <v>95.255975866447486</v>
      </c>
    </row>
    <row r="116" spans="1:13" ht="78" x14ac:dyDescent="0.3">
      <c r="A116" s="37" t="s">
        <v>149</v>
      </c>
      <c r="B116" s="38" t="s">
        <v>15</v>
      </c>
      <c r="C116" s="38" t="s">
        <v>113</v>
      </c>
      <c r="D116" s="38" t="s">
        <v>117</v>
      </c>
      <c r="E116" s="38" t="s">
        <v>28</v>
      </c>
      <c r="F116" s="48" t="s">
        <v>18</v>
      </c>
      <c r="G116" s="33">
        <f t="shared" si="30"/>
        <v>1090.2496799999999</v>
      </c>
      <c r="H116" s="34">
        <v>1090249.68</v>
      </c>
      <c r="I116" s="35">
        <f t="shared" si="27"/>
        <v>1090.2496799999999</v>
      </c>
      <c r="J116" s="36">
        <v>1090249.68</v>
      </c>
      <c r="K116" s="35">
        <f t="shared" si="28"/>
        <v>100</v>
      </c>
      <c r="L116" s="30"/>
      <c r="M116" s="60">
        <f t="shared" si="29"/>
        <v>100</v>
      </c>
    </row>
    <row r="117" spans="1:13" ht="31.2" x14ac:dyDescent="0.3">
      <c r="A117" s="37" t="s">
        <v>152</v>
      </c>
      <c r="B117" s="38" t="s">
        <v>15</v>
      </c>
      <c r="C117" s="38" t="s">
        <v>113</v>
      </c>
      <c r="D117" s="38" t="s">
        <v>117</v>
      </c>
      <c r="E117" s="38" t="s">
        <v>38</v>
      </c>
      <c r="F117" s="48" t="s">
        <v>18</v>
      </c>
      <c r="G117" s="33">
        <f t="shared" si="30"/>
        <v>637.01197999999999</v>
      </c>
      <c r="H117" s="34">
        <v>637011.98</v>
      </c>
      <c r="I117" s="35">
        <f t="shared" si="27"/>
        <v>555.07027000000005</v>
      </c>
      <c r="J117" s="36">
        <v>555070.27</v>
      </c>
      <c r="K117" s="35">
        <f t="shared" si="28"/>
        <v>87.136551183856866</v>
      </c>
      <c r="L117" s="30"/>
      <c r="M117" s="60">
        <f t="shared" si="29"/>
        <v>87.136551183856866</v>
      </c>
    </row>
    <row r="118" spans="1:13" ht="15.6" x14ac:dyDescent="0.3">
      <c r="A118" s="31" t="s">
        <v>225</v>
      </c>
      <c r="B118" s="32" t="s">
        <v>15</v>
      </c>
      <c r="C118" s="32" t="s">
        <v>123</v>
      </c>
      <c r="D118" s="32" t="s">
        <v>17</v>
      </c>
      <c r="E118" s="32" t="s">
        <v>18</v>
      </c>
      <c r="F118" s="48" t="s">
        <v>18</v>
      </c>
      <c r="G118" s="33">
        <f t="shared" si="30"/>
        <v>41.912999999999997</v>
      </c>
      <c r="H118" s="34">
        <f t="shared" ref="H118:H121" si="44">H119</f>
        <v>41913</v>
      </c>
      <c r="I118" s="35">
        <f t="shared" si="27"/>
        <v>41.912999999999997</v>
      </c>
      <c r="J118" s="36">
        <f t="shared" ref="J118:J121" si="45">J119</f>
        <v>41913</v>
      </c>
      <c r="K118" s="35">
        <f t="shared" si="28"/>
        <v>100</v>
      </c>
      <c r="L118" s="30"/>
      <c r="M118" s="60">
        <f t="shared" si="29"/>
        <v>100</v>
      </c>
    </row>
    <row r="119" spans="1:13" ht="15.6" x14ac:dyDescent="0.3">
      <c r="A119" s="37" t="s">
        <v>226</v>
      </c>
      <c r="B119" s="38" t="s">
        <v>15</v>
      </c>
      <c r="C119" s="38" t="s">
        <v>125</v>
      </c>
      <c r="D119" s="38" t="s">
        <v>17</v>
      </c>
      <c r="E119" s="38" t="s">
        <v>18</v>
      </c>
      <c r="F119" s="48" t="s">
        <v>18</v>
      </c>
      <c r="G119" s="33">
        <f t="shared" si="30"/>
        <v>41.912999999999997</v>
      </c>
      <c r="H119" s="34">
        <f t="shared" si="44"/>
        <v>41913</v>
      </c>
      <c r="I119" s="35">
        <f t="shared" si="27"/>
        <v>41.912999999999997</v>
      </c>
      <c r="J119" s="36">
        <f t="shared" si="45"/>
        <v>41913</v>
      </c>
      <c r="K119" s="35">
        <f t="shared" si="28"/>
        <v>100</v>
      </c>
      <c r="L119" s="30"/>
      <c r="M119" s="60">
        <f t="shared" si="29"/>
        <v>100</v>
      </c>
    </row>
    <row r="120" spans="1:13" ht="78" x14ac:dyDescent="0.3">
      <c r="A120" s="37" t="s">
        <v>147</v>
      </c>
      <c r="B120" s="38" t="s">
        <v>15</v>
      </c>
      <c r="C120" s="38" t="s">
        <v>125</v>
      </c>
      <c r="D120" s="38" t="s">
        <v>24</v>
      </c>
      <c r="E120" s="38" t="s">
        <v>18</v>
      </c>
      <c r="F120" s="48" t="s">
        <v>18</v>
      </c>
      <c r="G120" s="33">
        <f t="shared" si="30"/>
        <v>41.912999999999997</v>
      </c>
      <c r="H120" s="34">
        <f t="shared" si="44"/>
        <v>41913</v>
      </c>
      <c r="I120" s="35">
        <f t="shared" si="27"/>
        <v>41.912999999999997</v>
      </c>
      <c r="J120" s="36">
        <f t="shared" si="45"/>
        <v>41913</v>
      </c>
      <c r="K120" s="35">
        <f t="shared" si="28"/>
        <v>100</v>
      </c>
      <c r="L120" s="30"/>
      <c r="M120" s="60">
        <f t="shared" si="29"/>
        <v>100</v>
      </c>
    </row>
    <row r="121" spans="1:13" ht="31.2" x14ac:dyDescent="0.3">
      <c r="A121" s="37" t="s">
        <v>227</v>
      </c>
      <c r="B121" s="38" t="s">
        <v>15</v>
      </c>
      <c r="C121" s="38" t="s">
        <v>125</v>
      </c>
      <c r="D121" s="38" t="s">
        <v>127</v>
      </c>
      <c r="E121" s="38" t="s">
        <v>18</v>
      </c>
      <c r="F121" s="48" t="s">
        <v>18</v>
      </c>
      <c r="G121" s="33">
        <f t="shared" si="30"/>
        <v>41.912999999999997</v>
      </c>
      <c r="H121" s="34">
        <f t="shared" si="44"/>
        <v>41913</v>
      </c>
      <c r="I121" s="35">
        <f t="shared" si="27"/>
        <v>41.912999999999997</v>
      </c>
      <c r="J121" s="36">
        <f t="shared" si="45"/>
        <v>41913</v>
      </c>
      <c r="K121" s="35">
        <f t="shared" si="28"/>
        <v>100</v>
      </c>
      <c r="L121" s="30"/>
      <c r="M121" s="60">
        <f t="shared" si="29"/>
        <v>100</v>
      </c>
    </row>
    <row r="122" spans="1:13" ht="31.2" x14ac:dyDescent="0.3">
      <c r="A122" s="37" t="s">
        <v>228</v>
      </c>
      <c r="B122" s="38" t="s">
        <v>15</v>
      </c>
      <c r="C122" s="38" t="s">
        <v>125</v>
      </c>
      <c r="D122" s="38" t="s">
        <v>127</v>
      </c>
      <c r="E122" s="38" t="s">
        <v>129</v>
      </c>
      <c r="F122" s="48" t="s">
        <v>18</v>
      </c>
      <c r="G122" s="33">
        <f t="shared" si="30"/>
        <v>41.912999999999997</v>
      </c>
      <c r="H122" s="34">
        <v>41913</v>
      </c>
      <c r="I122" s="35">
        <f t="shared" si="27"/>
        <v>41.912999999999997</v>
      </c>
      <c r="J122" s="36">
        <v>41913</v>
      </c>
      <c r="K122" s="35">
        <f t="shared" si="28"/>
        <v>100</v>
      </c>
      <c r="L122" s="30"/>
      <c r="M122" s="60">
        <f t="shared" si="29"/>
        <v>100</v>
      </c>
    </row>
    <row r="123" spans="1:13" ht="15.6" x14ac:dyDescent="0.3">
      <c r="A123" s="31" t="s">
        <v>229</v>
      </c>
      <c r="B123" s="32" t="s">
        <v>15</v>
      </c>
      <c r="C123" s="32" t="s">
        <v>131</v>
      </c>
      <c r="D123" s="32" t="s">
        <v>17</v>
      </c>
      <c r="E123" s="32" t="s">
        <v>18</v>
      </c>
      <c r="F123" s="48" t="s">
        <v>18</v>
      </c>
      <c r="G123" s="33">
        <f t="shared" si="30"/>
        <v>3.8</v>
      </c>
      <c r="H123" s="34">
        <f>H124</f>
        <v>3800</v>
      </c>
      <c r="I123" s="35">
        <f t="shared" si="27"/>
        <v>3.8</v>
      </c>
      <c r="J123" s="36">
        <f t="shared" ref="J123:J126" si="46">J124</f>
        <v>3800</v>
      </c>
      <c r="K123" s="35">
        <f t="shared" si="28"/>
        <v>100</v>
      </c>
      <c r="L123" s="30"/>
      <c r="M123" s="60">
        <f t="shared" si="29"/>
        <v>100</v>
      </c>
    </row>
    <row r="124" spans="1:13" ht="15.6" x14ac:dyDescent="0.3">
      <c r="A124" s="37" t="s">
        <v>230</v>
      </c>
      <c r="B124" s="38" t="s">
        <v>15</v>
      </c>
      <c r="C124" s="38" t="s">
        <v>133</v>
      </c>
      <c r="D124" s="38" t="s">
        <v>17</v>
      </c>
      <c r="E124" s="38" t="s">
        <v>18</v>
      </c>
      <c r="F124" s="48" t="s">
        <v>18</v>
      </c>
      <c r="G124" s="33">
        <f t="shared" si="30"/>
        <v>3.8</v>
      </c>
      <c r="H124" s="34">
        <f>H125</f>
        <v>3800</v>
      </c>
      <c r="I124" s="35">
        <f t="shared" si="27"/>
        <v>3.8</v>
      </c>
      <c r="J124" s="36">
        <f t="shared" si="46"/>
        <v>3800</v>
      </c>
      <c r="K124" s="35">
        <f t="shared" si="28"/>
        <v>100</v>
      </c>
      <c r="L124" s="30"/>
      <c r="M124" s="60">
        <f t="shared" si="29"/>
        <v>100</v>
      </c>
    </row>
    <row r="125" spans="1:13" ht="46.8" x14ac:dyDescent="0.3">
      <c r="A125" s="37" t="s">
        <v>231</v>
      </c>
      <c r="B125" s="38" t="s">
        <v>15</v>
      </c>
      <c r="C125" s="38" t="s">
        <v>133</v>
      </c>
      <c r="D125" s="38" t="s">
        <v>135</v>
      </c>
      <c r="E125" s="38" t="s">
        <v>18</v>
      </c>
      <c r="F125" s="48" t="s">
        <v>18</v>
      </c>
      <c r="G125" s="33">
        <f t="shared" si="30"/>
        <v>3.8</v>
      </c>
      <c r="H125" s="34">
        <f>H126</f>
        <v>3800</v>
      </c>
      <c r="I125" s="35">
        <f t="shared" si="27"/>
        <v>3.8</v>
      </c>
      <c r="J125" s="36">
        <f t="shared" si="46"/>
        <v>3800</v>
      </c>
      <c r="K125" s="35">
        <f t="shared" si="28"/>
        <v>100</v>
      </c>
      <c r="L125" s="30"/>
      <c r="M125" s="60">
        <f t="shared" si="29"/>
        <v>100</v>
      </c>
    </row>
    <row r="126" spans="1:13" ht="31.2" x14ac:dyDescent="0.3">
      <c r="A126" s="37" t="s">
        <v>232</v>
      </c>
      <c r="B126" s="38" t="s">
        <v>15</v>
      </c>
      <c r="C126" s="38" t="s">
        <v>133</v>
      </c>
      <c r="D126" s="38" t="s">
        <v>137</v>
      </c>
      <c r="E126" s="38" t="s">
        <v>18</v>
      </c>
      <c r="F126" s="48" t="s">
        <v>18</v>
      </c>
      <c r="G126" s="33">
        <f t="shared" si="30"/>
        <v>3.8</v>
      </c>
      <c r="H126" s="34">
        <f>H127</f>
        <v>3800</v>
      </c>
      <c r="I126" s="35">
        <f t="shared" si="27"/>
        <v>3.8</v>
      </c>
      <c r="J126" s="36">
        <f t="shared" si="46"/>
        <v>3800</v>
      </c>
      <c r="K126" s="35">
        <f t="shared" si="28"/>
        <v>100</v>
      </c>
      <c r="L126" s="30"/>
      <c r="M126" s="60">
        <f t="shared" si="29"/>
        <v>100</v>
      </c>
    </row>
    <row r="127" spans="1:13" ht="31.8" thickBot="1" x14ac:dyDescent="0.35">
      <c r="A127" s="50" t="s">
        <v>152</v>
      </c>
      <c r="B127" s="51">
        <v>981</v>
      </c>
      <c r="C127" s="51">
        <v>1102</v>
      </c>
      <c r="D127" s="51">
        <v>1000004010</v>
      </c>
      <c r="E127" s="51">
        <v>200</v>
      </c>
      <c r="F127" s="52" t="s">
        <v>18</v>
      </c>
      <c r="G127" s="53">
        <f t="shared" si="30"/>
        <v>3.8</v>
      </c>
      <c r="H127" s="34">
        <v>3800</v>
      </c>
      <c r="I127" s="35">
        <f t="shared" si="27"/>
        <v>3.8</v>
      </c>
      <c r="J127" s="36">
        <v>3800</v>
      </c>
      <c r="K127" s="35">
        <f t="shared" si="28"/>
        <v>100</v>
      </c>
      <c r="L127" s="30"/>
      <c r="M127" s="60">
        <f t="shared" si="29"/>
        <v>100</v>
      </c>
    </row>
    <row r="128" spans="1:13" ht="31.8" thickBot="1" x14ac:dyDescent="0.35">
      <c r="A128" s="56" t="s">
        <v>228</v>
      </c>
      <c r="B128" s="57" t="s">
        <v>15</v>
      </c>
      <c r="C128" s="57" t="s">
        <v>133</v>
      </c>
      <c r="D128" s="57" t="s">
        <v>137</v>
      </c>
      <c r="E128" s="57" t="s">
        <v>129</v>
      </c>
      <c r="F128" s="58" t="s">
        <v>18</v>
      </c>
      <c r="G128" s="59">
        <f t="shared" si="30"/>
        <v>0</v>
      </c>
      <c r="H128" s="49">
        <v>0</v>
      </c>
      <c r="I128" s="35">
        <f t="shared" si="27"/>
        <v>0</v>
      </c>
      <c r="J128" s="36">
        <v>0</v>
      </c>
      <c r="K128" s="35" t="e">
        <f t="shared" si="28"/>
        <v>#DIV/0!</v>
      </c>
      <c r="L128" s="30"/>
      <c r="M128" s="60" t="e">
        <f t="shared" si="29"/>
        <v>#DIV/0!</v>
      </c>
    </row>
    <row r="129" spans="1:12" ht="15.6" hidden="1" x14ac:dyDescent="0.3">
      <c r="A129" s="75" t="s">
        <v>233</v>
      </c>
      <c r="B129" s="76"/>
      <c r="C129" s="76"/>
      <c r="D129" s="76"/>
      <c r="E129" s="76"/>
      <c r="F129" s="54"/>
      <c r="G129" s="55">
        <f t="shared" si="30"/>
        <v>22987.072270000001</v>
      </c>
      <c r="H129" s="45">
        <v>22987072.27</v>
      </c>
      <c r="I129" s="35">
        <f t="shared" si="27"/>
        <v>22350.455090000003</v>
      </c>
      <c r="J129" s="46">
        <f>J123+J118+J112+J107+J76+J53+J48+J42+J12</f>
        <v>22350455.090000004</v>
      </c>
      <c r="K129" s="47"/>
      <c r="L129" s="30"/>
    </row>
  </sheetData>
  <mergeCells count="7">
    <mergeCell ref="A129:E129"/>
    <mergeCell ref="E1:J1"/>
    <mergeCell ref="E2:J2"/>
    <mergeCell ref="E3:J3"/>
    <mergeCell ref="E4:J4"/>
    <mergeCell ref="A6:K6"/>
    <mergeCell ref="A7:K7"/>
  </mergeCells>
  <pageMargins left="0.70866141732283472" right="0.70866141732283472" top="1.3385826771653544" bottom="0.74803149606299213" header="0.51181102362204722" footer="0.51181102362204722"/>
  <pageSetup paperSize="9" scale="70" firstPageNumber="0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2019-2020</vt:lpstr>
      <vt:lpstr>2020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revision>1</cp:revision>
  <cp:lastPrinted>2020-04-24T11:52:46Z</cp:lastPrinted>
  <dcterms:created xsi:type="dcterms:W3CDTF">2006-12-14T16:08:54Z</dcterms:created>
  <dcterms:modified xsi:type="dcterms:W3CDTF">2021-04-05T11:48:30Z</dcterms:modified>
</cp:coreProperties>
</file>