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kr\!Обмен\Бухгалтерия\МОИ ДОКУМЕНТЫ\ПОСТАНОВЛЕНИЯ, РАСПОРЯЖЕНИЯ\2024\исполнение бюджета 3 кв\"/>
    </mc:Choice>
  </mc:AlternateContent>
  <bookViews>
    <workbookView xWindow="-120" yWindow="-120" windowWidth="19440" windowHeight="13176"/>
  </bookViews>
  <sheets>
    <sheet name="Приложение 7" sheetId="2" r:id="rId1"/>
  </sheets>
  <definedNames>
    <definedName name="_xlnm.Print_Titles" localSheetId="0">'Приложение 7'!$8:$8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3" i="2" l="1"/>
  <c r="F85" i="2"/>
  <c r="G85" i="2"/>
  <c r="G93" i="2"/>
  <c r="G95" i="2"/>
  <c r="G97" i="2"/>
  <c r="G99" i="2"/>
  <c r="E99" i="2"/>
  <c r="G103" i="2"/>
  <c r="G106" i="2"/>
  <c r="F106" i="2" s="1"/>
  <c r="G108" i="2"/>
  <c r="F104" i="2"/>
  <c r="F105" i="2"/>
  <c r="F107" i="2"/>
  <c r="F108" i="2"/>
  <c r="F109" i="2"/>
  <c r="E103" i="2"/>
  <c r="D104" i="2"/>
  <c r="D105" i="2"/>
  <c r="D107" i="2"/>
  <c r="D109" i="2"/>
  <c r="F111" i="2"/>
  <c r="D111" i="2"/>
  <c r="F113" i="2"/>
  <c r="D113" i="2"/>
  <c r="F28" i="2" l="1"/>
  <c r="E108" i="2"/>
  <c r="D108" i="2" s="1"/>
  <c r="G57" i="2"/>
  <c r="H125" i="2" l="1"/>
  <c r="H126" i="2"/>
  <c r="H127" i="2"/>
  <c r="H128" i="2"/>
  <c r="G21" i="2"/>
  <c r="G13" i="2"/>
  <c r="F12" i="2"/>
  <c r="G54" i="2" l="1"/>
  <c r="G53" i="2" s="1"/>
  <c r="F69" i="2"/>
  <c r="G68" i="2"/>
  <c r="F68" i="2" s="1"/>
  <c r="G70" i="2"/>
  <c r="F70" i="2" s="1"/>
  <c r="G111" i="2"/>
  <c r="G75" i="2" l="1"/>
  <c r="G78" i="2"/>
  <c r="G86" i="2"/>
  <c r="G121" i="2"/>
  <c r="G41" i="2"/>
  <c r="G40" i="2" s="1"/>
  <c r="F22" i="2"/>
  <c r="F21" i="2" s="1"/>
  <c r="G23" i="2"/>
  <c r="G27" i="2"/>
  <c r="G29" i="2"/>
  <c r="F27" i="2" s="1"/>
  <c r="G31" i="2"/>
  <c r="F94" i="2"/>
  <c r="F95" i="2"/>
  <c r="F96" i="2"/>
  <c r="F97" i="2"/>
  <c r="F98" i="2"/>
  <c r="F99" i="2"/>
  <c r="F101" i="2"/>
  <c r="H101" i="2" s="1"/>
  <c r="F102" i="2"/>
  <c r="H102" i="2" s="1"/>
  <c r="H109" i="2"/>
  <c r="F115" i="2"/>
  <c r="F116" i="2"/>
  <c r="H116" i="2" s="1"/>
  <c r="F117" i="2"/>
  <c r="F118" i="2"/>
  <c r="F119" i="2"/>
  <c r="F120" i="2"/>
  <c r="H120" i="2" s="1"/>
  <c r="F122" i="2"/>
  <c r="F123" i="2"/>
  <c r="H123" i="2" s="1"/>
  <c r="F79" i="2"/>
  <c r="F78" i="2" s="1"/>
  <c r="F80" i="2"/>
  <c r="F81" i="2"/>
  <c r="F93" i="2"/>
  <c r="F92" i="2"/>
  <c r="D128" i="2"/>
  <c r="E127" i="2"/>
  <c r="D127" i="2" s="1"/>
  <c r="D126" i="2"/>
  <c r="E125" i="2"/>
  <c r="D125" i="2" s="1"/>
  <c r="E124" i="2"/>
  <c r="E121" i="2" s="1"/>
  <c r="D121" i="2" s="1"/>
  <c r="D122" i="2"/>
  <c r="D120" i="2"/>
  <c r="E119" i="2"/>
  <c r="D119" i="2" s="1"/>
  <c r="D118" i="2"/>
  <c r="D117" i="2"/>
  <c r="D116" i="2"/>
  <c r="D115" i="2"/>
  <c r="E113" i="2"/>
  <c r="E111" i="2"/>
  <c r="E110" i="2" s="1"/>
  <c r="D110" i="2" s="1"/>
  <c r="E106" i="2"/>
  <c r="D106" i="2" s="1"/>
  <c r="E104" i="2"/>
  <c r="D100" i="2"/>
  <c r="D99" i="2"/>
  <c r="D98" i="2"/>
  <c r="D97" i="2"/>
  <c r="E96" i="2"/>
  <c r="D96" i="2" s="1"/>
  <c r="E95" i="2"/>
  <c r="D95" i="2" s="1"/>
  <c r="D94" i="2"/>
  <c r="E93" i="2"/>
  <c r="D93" i="2"/>
  <c r="D92" i="2"/>
  <c r="E91" i="2"/>
  <c r="D91" i="2" s="1"/>
  <c r="D90" i="2"/>
  <c r="E89" i="2"/>
  <c r="D89" i="2" s="1"/>
  <c r="D88" i="2"/>
  <c r="E86" i="2"/>
  <c r="D84" i="2"/>
  <c r="E83" i="2"/>
  <c r="E82" i="2" s="1"/>
  <c r="D82" i="2" s="1"/>
  <c r="D83" i="2"/>
  <c r="D81" i="2"/>
  <c r="E80" i="2"/>
  <c r="D80" i="2"/>
  <c r="D79" i="2"/>
  <c r="E78" i="2"/>
  <c r="D78" i="2" s="1"/>
  <c r="B78" i="2"/>
  <c r="D77" i="2"/>
  <c r="D76" i="2"/>
  <c r="E75" i="2"/>
  <c r="D75" i="2" s="1"/>
  <c r="D73" i="2"/>
  <c r="B73" i="2"/>
  <c r="E72" i="2"/>
  <c r="D72" i="2" s="1"/>
  <c r="D71" i="2"/>
  <c r="E70" i="2"/>
  <c r="D70" i="2" s="1"/>
  <c r="D69" i="2"/>
  <c r="E68" i="2"/>
  <c r="D68" i="2" s="1"/>
  <c r="D67" i="2"/>
  <c r="D66" i="2" s="1"/>
  <c r="E66" i="2"/>
  <c r="E65" i="2"/>
  <c r="D65" i="2" s="1"/>
  <c r="D63" i="2"/>
  <c r="D62" i="2" s="1"/>
  <c r="E62" i="2"/>
  <c r="E61" i="2"/>
  <c r="D61" i="2" s="1"/>
  <c r="D58" i="2"/>
  <c r="E57" i="2"/>
  <c r="D57" i="2" s="1"/>
  <c r="E55" i="2"/>
  <c r="E54" i="2" s="1"/>
  <c r="D54" i="2" s="1"/>
  <c r="D55" i="2"/>
  <c r="D52" i="2"/>
  <c r="E51" i="2"/>
  <c r="D51" i="2" s="1"/>
  <c r="D50" i="2"/>
  <c r="E49" i="2"/>
  <c r="D49" i="2" s="1"/>
  <c r="D48" i="2"/>
  <c r="D47" i="2" s="1"/>
  <c r="E47" i="2"/>
  <c r="E46" i="2" s="1"/>
  <c r="D43" i="2"/>
  <c r="D42" i="2"/>
  <c r="E41" i="2"/>
  <c r="D41" i="2" s="1"/>
  <c r="D39" i="2"/>
  <c r="E38" i="2"/>
  <c r="D38" i="2" s="1"/>
  <c r="D37" i="2"/>
  <c r="D36" i="2"/>
  <c r="E35" i="2"/>
  <c r="D35" i="2" s="1"/>
  <c r="D34" i="2"/>
  <c r="E33" i="2"/>
  <c r="D33" i="2" s="1"/>
  <c r="D32" i="2"/>
  <c r="E31" i="2"/>
  <c r="D31" i="2" s="1"/>
  <c r="D30" i="2"/>
  <c r="E29" i="2"/>
  <c r="D29" i="2" s="1"/>
  <c r="D28" i="2"/>
  <c r="E27" i="2"/>
  <c r="D27" i="2" s="1"/>
  <c r="D26" i="2"/>
  <c r="E25" i="2"/>
  <c r="D25" i="2"/>
  <c r="D24" i="2"/>
  <c r="E23" i="2"/>
  <c r="D23" i="2" s="1"/>
  <c r="D22" i="2"/>
  <c r="E21" i="2"/>
  <c r="D21" i="2" s="1"/>
  <c r="D20" i="2"/>
  <c r="D19" i="2"/>
  <c r="D18" i="2"/>
  <c r="E17" i="2"/>
  <c r="D17" i="2" s="1"/>
  <c r="E16" i="2"/>
  <c r="D16" i="2"/>
  <c r="D15" i="2"/>
  <c r="D14" i="2"/>
  <c r="E13" i="2"/>
  <c r="D13" i="2" s="1"/>
  <c r="D12" i="2"/>
  <c r="H93" i="2" l="1"/>
  <c r="G74" i="2"/>
  <c r="H97" i="2"/>
  <c r="H105" i="2"/>
  <c r="D87" i="2"/>
  <c r="H119" i="2"/>
  <c r="H115" i="2"/>
  <c r="H108" i="2"/>
  <c r="H104" i="2"/>
  <c r="H96" i="2"/>
  <c r="E40" i="2"/>
  <c r="D40" i="2" s="1"/>
  <c r="H92" i="2"/>
  <c r="H118" i="2"/>
  <c r="H114" i="2"/>
  <c r="H107" i="2"/>
  <c r="H99" i="2"/>
  <c r="H95" i="2"/>
  <c r="E11" i="2"/>
  <c r="D11" i="2" s="1"/>
  <c r="E56" i="2"/>
  <c r="D56" i="2" s="1"/>
  <c r="E64" i="2"/>
  <c r="D64" i="2" s="1"/>
  <c r="D103" i="2"/>
  <c r="H124" i="2"/>
  <c r="H122" i="2"/>
  <c r="H117" i="2"/>
  <c r="H112" i="2"/>
  <c r="H106" i="2"/>
  <c r="H98" i="2"/>
  <c r="H94" i="2"/>
  <c r="F121" i="2"/>
  <c r="H121" i="2" s="1"/>
  <c r="D86" i="2"/>
  <c r="E85" i="2"/>
  <c r="D85" i="2" s="1"/>
  <c r="E45" i="2"/>
  <c r="D46" i="2"/>
  <c r="E53" i="2"/>
  <c r="D53" i="2" s="1"/>
  <c r="G91" i="2"/>
  <c r="F91" i="2" s="1"/>
  <c r="H91" i="2" s="1"/>
  <c r="E60" i="2"/>
  <c r="E74" i="2"/>
  <c r="D74" i="2" s="1"/>
  <c r="E10" i="2" l="1"/>
  <c r="D10" i="2" s="1"/>
  <c r="D45" i="2"/>
  <c r="E44" i="2"/>
  <c r="D44" i="2" s="1"/>
  <c r="E59" i="2"/>
  <c r="D59" i="2" s="1"/>
  <c r="D60" i="2"/>
  <c r="E129" i="2" l="1"/>
  <c r="D129" i="2" s="1"/>
  <c r="F39" i="2" l="1"/>
  <c r="F43" i="2" l="1"/>
  <c r="F46" i="2"/>
  <c r="F47" i="2"/>
  <c r="G46" i="2"/>
  <c r="F42" i="2"/>
  <c r="H39" i="2"/>
  <c r="F50" i="2"/>
  <c r="G49" i="2"/>
  <c r="F49" i="2" s="1"/>
  <c r="G48" i="2"/>
  <c r="F48" i="2" s="1"/>
  <c r="F41" i="2" l="1"/>
  <c r="F40" i="2" s="1"/>
  <c r="H46" i="2"/>
  <c r="H50" i="2"/>
  <c r="H49" i="2"/>
  <c r="H47" i="2"/>
  <c r="H43" i="2"/>
  <c r="H22" i="2"/>
  <c r="H42" i="2"/>
  <c r="H48" i="2"/>
  <c r="H41" i="2" l="1"/>
  <c r="F73" i="2"/>
  <c r="G72" i="2"/>
  <c r="F72" i="2" s="1"/>
  <c r="H72" i="2" l="1"/>
  <c r="H73" i="2"/>
  <c r="G17" i="2"/>
  <c r="F20" i="2" l="1"/>
  <c r="H21" i="2"/>
  <c r="H20" i="2"/>
  <c r="G56" i="2" l="1"/>
  <c r="F56" i="2" s="1"/>
  <c r="F14" i="2"/>
  <c r="F15" i="2"/>
  <c r="F16" i="2"/>
  <c r="F18" i="2"/>
  <c r="F19" i="2"/>
  <c r="F17" i="2" s="1"/>
  <c r="F25" i="2"/>
  <c r="F33" i="2"/>
  <c r="F34" i="2"/>
  <c r="F36" i="2"/>
  <c r="F57" i="2"/>
  <c r="F61" i="2"/>
  <c r="F63" i="2"/>
  <c r="F65" i="2"/>
  <c r="F67" i="2"/>
  <c r="F71" i="2"/>
  <c r="F84" i="2"/>
  <c r="F88" i="2"/>
  <c r="F90" i="2"/>
  <c r="G11" i="2"/>
  <c r="F24" i="2"/>
  <c r="F23" i="2" s="1"/>
  <c r="H23" i="2" s="1"/>
  <c r="F26" i="2"/>
  <c r="F30" i="2"/>
  <c r="F29" i="2" s="1"/>
  <c r="F32" i="2"/>
  <c r="F31" i="2" s="1"/>
  <c r="G37" i="2"/>
  <c r="G51" i="2"/>
  <c r="F55" i="2"/>
  <c r="F54" i="2" s="1"/>
  <c r="F53" i="2" s="1"/>
  <c r="F58" i="2"/>
  <c r="G60" i="2"/>
  <c r="G62" i="2"/>
  <c r="G64" i="2"/>
  <c r="F64" i="2" s="1"/>
  <c r="G66" i="2"/>
  <c r="F66" i="2" s="1"/>
  <c r="F76" i="2"/>
  <c r="G83" i="2"/>
  <c r="F87" i="2"/>
  <c r="F86" i="2" s="1"/>
  <c r="G89" i="2"/>
  <c r="F89" i="2" s="1"/>
  <c r="F103" i="2"/>
  <c r="F13" i="2" l="1"/>
  <c r="F37" i="2"/>
  <c r="F35" i="2" s="1"/>
  <c r="G35" i="2"/>
  <c r="G10" i="2" s="1"/>
  <c r="F83" i="2"/>
  <c r="F82" i="2" s="1"/>
  <c r="H82" i="2" s="1"/>
  <c r="G82" i="2"/>
  <c r="F51" i="2"/>
  <c r="F45" i="2" s="1"/>
  <c r="G45" i="2"/>
  <c r="G44" i="2" s="1"/>
  <c r="F60" i="2"/>
  <c r="H60" i="2" s="1"/>
  <c r="G59" i="2"/>
  <c r="F100" i="2"/>
  <c r="H100" i="2" s="1"/>
  <c r="F11" i="2"/>
  <c r="H71" i="2"/>
  <c r="H90" i="2"/>
  <c r="F52" i="2"/>
  <c r="H81" i="2"/>
  <c r="H84" i="2"/>
  <c r="H63" i="2"/>
  <c r="H88" i="2"/>
  <c r="H67" i="2"/>
  <c r="H61" i="2"/>
  <c r="H78" i="2"/>
  <c r="H86" i="2"/>
  <c r="F77" i="2"/>
  <c r="F75" i="2" s="1"/>
  <c r="F38" i="2"/>
  <c r="H19" i="2"/>
  <c r="H14" i="2"/>
  <c r="H65" i="2"/>
  <c r="F62" i="2"/>
  <c r="H24" i="2"/>
  <c r="H26" i="2"/>
  <c r="H28" i="2"/>
  <c r="H32" i="2"/>
  <c r="H55" i="2"/>
  <c r="H58" i="2"/>
  <c r="H66" i="2"/>
  <c r="H80" i="2"/>
  <c r="H83" i="2"/>
  <c r="H85" i="2"/>
  <c r="H87" i="2"/>
  <c r="H89" i="2"/>
  <c r="H12" i="2"/>
  <c r="H15" i="2"/>
  <c r="H16" i="2"/>
  <c r="H18" i="2"/>
  <c r="H25" i="2"/>
  <c r="H27" i="2"/>
  <c r="H29" i="2"/>
  <c r="H31" i="2"/>
  <c r="H33" i="2"/>
  <c r="H34" i="2"/>
  <c r="H36" i="2"/>
  <c r="H40" i="2"/>
  <c r="H53" i="2"/>
  <c r="H56" i="2"/>
  <c r="H57" i="2"/>
  <c r="H70" i="2"/>
  <c r="F10" i="2" l="1"/>
  <c r="H75" i="2"/>
  <c r="F74" i="2"/>
  <c r="H74" i="2" s="1"/>
  <c r="G129" i="2"/>
  <c r="H103" i="2"/>
  <c r="F44" i="2"/>
  <c r="H44" i="2" s="1"/>
  <c r="H45" i="2"/>
  <c r="F59" i="2"/>
  <c r="H59" i="2" s="1"/>
  <c r="H11" i="2"/>
  <c r="H69" i="2"/>
  <c r="H68" i="2"/>
  <c r="H52" i="2"/>
  <c r="H30" i="2"/>
  <c r="H64" i="2"/>
  <c r="H77" i="2"/>
  <c r="H37" i="2"/>
  <c r="H76" i="2"/>
  <c r="H38" i="2"/>
  <c r="H51" i="2"/>
  <c r="H79" i="2"/>
  <c r="H35" i="2"/>
  <c r="H62" i="2"/>
  <c r="H13" i="2" l="1"/>
  <c r="H54" i="2"/>
  <c r="H17" i="2" l="1"/>
  <c r="H10" i="2" l="1"/>
  <c r="G113" i="2" l="1"/>
  <c r="H111" i="2"/>
  <c r="G110" i="2" l="1"/>
  <c r="F110" i="2"/>
  <c r="F129" i="2" s="1"/>
  <c r="H129" i="2" s="1"/>
  <c r="H110" i="2" l="1"/>
</calcChain>
</file>

<file path=xl/sharedStrings.xml><?xml version="1.0" encoding="utf-8"?>
<sst xmlns="http://schemas.openxmlformats.org/spreadsheetml/2006/main" count="347" uniqueCount="142">
  <si>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</si>
  <si>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</si>
  <si>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</si>
  <si>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</si>
  <si>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</si>
  <si>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</si>
  <si>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</si>
  <si>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</si>
  <si>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</si>
  <si>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</si>
  <si>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</si>
  <si>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</si>
  <si>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</si>
  <si>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</si>
  <si>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</si>
  <si>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</si>
  <si>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</si>
  <si>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</si>
  <si>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</si>
  <si>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</si>
  <si>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</si>
  <si>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</si>
  <si>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</si>
  <si>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</si>
  <si>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Осуществление первичного воинского учета на территориях, где отсутствуют военные комиссариаты</t>
  </si>
  <si>
    <t xml:space="preserve">    Условно утверждаемые расходы</t>
  </si>
  <si>
    <t>0100088000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</si>
  <si>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</si>
  <si>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</si>
  <si>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</si>
  <si>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</si>
  <si>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</si>
  <si>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</si>
  <si>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</si>
  <si>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</si>
  <si>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</si>
  <si>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</si>
  <si>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</si>
  <si>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</si>
  <si>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</si>
  <si>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</si>
  <si>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</si>
  <si>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</si>
  <si>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</si>
  <si>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>0800000000</t>
  </si>
  <si>
    <t xml:space="preserve">    Библиотека-клуб</t>
  </si>
  <si>
    <t>0800002300</t>
  </si>
  <si>
    <t>1000000000</t>
  </si>
  <si>
    <t xml:space="preserve">    Мероприятия в области физической культуры и спорта</t>
  </si>
  <si>
    <t>1000004010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</si>
  <si>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</si>
  <si>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</si>
  <si>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</si>
  <si>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>1300000000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</si>
  <si>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</si>
  <si>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</si>
  <si>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</si>
  <si>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</si>
  <si>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</si>
  <si>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</si>
  <si>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</si>
  <si>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</si>
  <si>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>Наименование показателя</t>
  </si>
  <si>
    <t xml:space="preserve">Перечень  </t>
  </si>
  <si>
    <t>Исполнено</t>
  </si>
  <si>
    <t>% Исполнения</t>
  </si>
  <si>
    <t xml:space="preserve">            Создание и деятельность в муниципальных образованиях административной (ых) комисии (ий)</t>
  </si>
  <si>
    <t>0400000000</t>
  </si>
  <si>
    <t>0400001040</t>
  </si>
  <si>
    <t>010001403А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</si>
  <si>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</si>
  <si>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0300000000</t>
  </si>
  <si>
    <t>08000L5190</t>
  </si>
  <si>
    <t>Сумма всего (тыс.руб.)       на 2024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</si>
  <si>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2023-2027 годы</t>
  </si>
  <si>
    <t>Выравнивание обеспеченности муниципальных образований по реализации ими их отдельных расходных обязательств</t>
  </si>
  <si>
    <t>Повышение уровня подготовки ОМС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</si>
  <si>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</si>
  <si>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>Софинансирование по повышению уровня подготовки ОМС</t>
  </si>
  <si>
    <t xml:space="preserve">              Закупка товаров, работ и услуг для обеспечения государственных (муниципальных) нужд</t>
  </si>
  <si>
    <t xml:space="preserve">  Муниципальная программа "Управление муниципальным имуществом Нижнеивкинского городского поселения 2023-2027 гг"</t>
  </si>
  <si>
    <t xml:space="preserve"> Закупка товаров, работ и услуг для обеспеченияпо управления, содержания, и ремонта муниципального имущества</t>
  </si>
  <si>
    <t xml:space="preserve">Муниципальная программа "Обеспечение безопасности жизнедеятельности населения </t>
  </si>
  <si>
    <t xml:space="preserve">Подпрограмма "Профилактика правонарушений и борьба с преступностью 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</si>
  <si>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</si>
  <si>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</si>
  <si>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</si>
  <si>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Организация деятельности дружин</t>
  </si>
  <si>
    <t xml:space="preserve">  Закупка товаров, работ и услуг для обеспечения государственных (муниципальных) нужд</t>
  </si>
  <si>
    <t>031004010</t>
  </si>
  <si>
    <t>Муниципальная программа«Энергосбережение и повышение энергетической эффективности на территории Нижнеивкинского городского поселения на 2023-2027годы»</t>
  </si>
  <si>
    <t xml:space="preserve">          Финансовое обеспечение деятельности органов местного самоуправления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</si>
  <si>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</si>
  <si>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</si>
  <si>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>Грант на реализацию проекта "Народный бюджет"</t>
  </si>
  <si>
    <t>Закупка товаров, работ и услуг для государственных (муниципальных)  нужд</t>
  </si>
  <si>
    <t>Средства поселения на реализацию проекта "Народный бюджет"</t>
  </si>
  <si>
    <t xml:space="preserve">  Муниципальная программа "Организация культурного обслуживания населения в Нижнеивкинском городском поселении на 2022-2026 годах"</t>
  </si>
  <si>
    <t>080001403А</t>
  </si>
  <si>
    <t>Поддержка отрасли культуры</t>
  </si>
  <si>
    <t xml:space="preserve">   Закупка товаров, работ и услуг для обеспечения государственных (муниципальных) нужд</t>
  </si>
  <si>
    <t xml:space="preserve">  Муниципальная программа "Развитие физической культуры и спорта в Нижнеивкинском городском поселении 2023-2027 гг"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</si>
  <si>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</si>
  <si>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 Иные бюджетные ассигнования</t>
  </si>
  <si>
    <t xml:space="preserve">  Капитальный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</si>
  <si>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>Софинансирование капитального ремонта и восстановления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</si>
  <si>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 xml:space="preserve">      Расходы на ремонт проезжей части пер.Солнечный</t>
  </si>
  <si>
    <t xml:space="preserve">            Закупка товаров, работ и услуг для обеспечения государственных (муниципальных) нужд</t>
  </si>
  <si>
    <t xml:space="preserve">          Софинансирование расходы на ремонт проезжей части пер.Солнечный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</si>
  <si>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</si>
  <si>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</si>
  <si>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>Уличное освещение</t>
  </si>
  <si>
    <t>120F215370</t>
  </si>
  <si>
    <t>Софинансирование расходов по уличному освещению</t>
  </si>
  <si>
    <t>120F2S5370</t>
  </si>
  <si>
    <t xml:space="preserve">     Закупка товаров, работ и услуг для обеспечения государственных (муниципальных) нужд</t>
  </si>
  <si>
    <t xml:space="preserve">  Муниципальная программа "Охрана окружающей среды, воспроизводство и использование природных ресурсов на 2023-2027 годы"</t>
  </si>
  <si>
    <t xml:space="preserve">    Создание мест (площадок) накопления тко</t>
  </si>
  <si>
    <t>Софинансирование расходов по созданию мест (площадок) накопления тко</t>
  </si>
  <si>
    <t>Расходы на ремонт гидроузла пгт Нижнеивкино</t>
  </si>
  <si>
    <t>13000L0160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</si>
  <si>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</si>
  <si>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1400005760</t>
  </si>
  <si>
    <t>01Q1415560</t>
  </si>
  <si>
    <t>01Q14S5560</t>
  </si>
  <si>
    <t>01Q2016050</t>
  </si>
  <si>
    <t>01Q2051180</t>
  </si>
  <si>
    <t>03Q0000000</t>
  </si>
  <si>
    <t>03Q2015160</t>
  </si>
  <si>
    <t>03Q20S5160</t>
  </si>
  <si>
    <t>07Q5117170</t>
  </si>
  <si>
    <t>07Q51S7170</t>
  </si>
  <si>
    <t>11Q5117170</t>
  </si>
  <si>
    <t>11Q51S7170</t>
  </si>
  <si>
    <t>11Q2815210</t>
  </si>
  <si>
    <t>11Q28S5210</t>
  </si>
  <si>
    <t>11U0F15178</t>
  </si>
  <si>
    <t>11U0FS5178</t>
  </si>
  <si>
    <t>13U0Ж15540</t>
  </si>
  <si>
    <t>13U0ЖS5540</t>
  </si>
  <si>
    <t>Приложение № 7 к Постановлению Администрации Нижнеивкинского городского поселения №184 от 22.10.2024</t>
  </si>
  <si>
    <t>муниципальным программам, реализуемых за счет средств бюджета Нижнеивкинского городского поселения и распределения бюджетных ассигнований по ним за 9 месяцев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</si>
</sst>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18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indexed="8"/>
      <name val="Times New Roman"/>
      <family val="1"/>
      <charset val="204"/>
    </font>
    <font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10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1" fontId="8" fillId="0" borderId="2" xfId="7" applyNumberFormat="1" applyFont="1" applyFill="1" applyProtection="1">
      <alignment horizontal="center" vertical="top" shrinkToFit="1"/>
    </xf>
    <xf numFmtId="0" fontId="9" fillId="0" borderId="0" xfId="0" applyFont="1" applyFill="1" applyProtection="1">
      <protection locked="0"/>
    </xf>
    <xf numFmtId="0" fontId="8" fillId="0" borderId="2" xfId="6" applyNumberFormat="1" applyFont="1" applyFill="1" applyAlignment="1" applyProtection="1">
      <alignment vertical="top" wrapText="1"/>
    </xf>
    <xf numFmtId="0" fontId="9" fillId="0" borderId="0" xfId="0" applyFont="1" applyFill="1" applyAlignment="1" applyProtection="1">
      <alignment wrapText="1"/>
      <protection locked="0"/>
    </xf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11" fontId="6" fillId="0" borderId="1" xfId="0" applyNumberFormat="1" applyFont="1" applyBorder="1" applyAlignment="1">
      <alignment wrapText="1"/>
    </xf>
    <xf numFmtId="165" fontId="1" fillId="0" borderId="1" xfId="25" applyNumberFormat="1" applyFont="1" applyBorder="1"/>
    <xf numFmtId="0" fontId="8" fillId="6" borderId="1" xfId="4" applyFont="1" applyFill="1">
      <alignment horizontal="right"/>
    </xf>
    <xf numFmtId="0" fontId="9" fillId="6" borderId="0" xfId="0" applyFont="1" applyFill="1" applyProtection="1">
      <protection locked="0"/>
    </xf>
    <xf numFmtId="166" fontId="8" fillId="6" borderId="11" xfId="27" applyNumberFormat="1" applyFont="1" applyFill="1" applyBorder="1" applyAlignment="1">
      <alignment horizontal="center" vertical="top" wrapText="1"/>
    </xf>
    <xf numFmtId="166" fontId="8" fillId="6" borderId="5" xfId="27" applyNumberFormat="1" applyFont="1" applyFill="1" applyBorder="1" applyAlignment="1">
      <alignment horizontal="center" vertical="top" wrapText="1"/>
    </xf>
    <xf numFmtId="0" fontId="7" fillId="0" borderId="4" xfId="28" applyNumberFormat="1" applyFont="1" applyFill="1" applyBorder="1" applyAlignment="1" applyProtection="1">
      <alignment horizontal="left" vertical="top" wrapText="1"/>
    </xf>
    <xf numFmtId="4" fontId="8" fillId="5" borderId="2" xfId="8" applyNumberFormat="1" applyFont="1" applyFill="1" applyProtection="1">
      <alignment horizontal="right" vertical="top" shrinkToFit="1"/>
    </xf>
    <xf numFmtId="1" fontId="8" fillId="0" borderId="2" xfId="7" applyNumberFormat="1" applyFont="1" applyProtection="1">
      <alignment horizontal="center" vertical="top" shrinkToFit="1"/>
    </xf>
    <xf numFmtId="4" fontId="8" fillId="0" borderId="1" xfId="4" applyNumberFormat="1" applyFont="1" applyFill="1">
      <alignment horizontal="right"/>
    </xf>
    <xf numFmtId="4" fontId="8" fillId="5" borderId="13" xfId="8" applyNumberFormat="1" applyFont="1" applyFill="1" applyBorder="1" applyProtection="1">
      <alignment horizontal="right" vertical="top" shrinkToFit="1"/>
    </xf>
    <xf numFmtId="4" fontId="8" fillId="5" borderId="10" xfId="8" applyNumberFormat="1" applyFont="1" applyFill="1" applyBorder="1" applyProtection="1">
      <alignment horizontal="right" vertical="top" shrinkToFit="1"/>
    </xf>
    <xf numFmtId="4" fontId="9" fillId="0" borderId="0" xfId="0" applyNumberFormat="1" applyFont="1" applyFill="1" applyProtection="1">
      <protection locked="0"/>
    </xf>
    <xf numFmtId="49" fontId="11" fillId="0" borderId="1" xfId="0" applyNumberFormat="1" applyFont="1" applyBorder="1" applyAlignment="1">
      <alignment wrapText="1"/>
    </xf>
    <xf numFmtId="0" fontId="7" fillId="0" borderId="2" xfId="6" applyNumberFormat="1" applyFont="1" applyAlignment="1" applyProtection="1">
      <alignment vertical="top" wrapText="1"/>
    </xf>
    <xf numFmtId="0" fontId="8" fillId="0" borderId="2" xfId="6" applyNumberFormat="1" applyFont="1" applyAlignment="1" applyProtection="1">
      <alignment vertical="top" wrapText="1"/>
    </xf>
    <xf numFmtId="49" fontId="7" fillId="0" borderId="2" xfId="7" applyNumberFormat="1" applyFont="1" applyFill="1" applyProtection="1">
      <alignment horizontal="center" vertical="top" shrinkToFit="1"/>
    </xf>
    <xf numFmtId="4" fontId="7" fillId="5" borderId="2" xfId="8" applyNumberFormat="1" applyFont="1" applyFill="1" applyProtection="1">
      <alignment horizontal="right" vertical="top" shrinkToFit="1"/>
    </xf>
    <xf numFmtId="166" fontId="7" fillId="6" borderId="11" xfId="27" applyNumberFormat="1" applyFont="1" applyFill="1" applyBorder="1" applyAlignment="1">
      <alignment horizontal="center" vertical="top" wrapText="1"/>
    </xf>
    <xf numFmtId="166" fontId="7" fillId="6" borderId="5" xfId="27" applyNumberFormat="1" applyFont="1" applyFill="1" applyBorder="1" applyAlignment="1">
      <alignment horizontal="center" vertical="top" wrapText="1"/>
    </xf>
    <xf numFmtId="4" fontId="7" fillId="5" borderId="5" xfId="11" applyNumberFormat="1" applyFont="1" applyFill="1" applyBorder="1" applyProtection="1">
      <alignment horizontal="right" vertical="top" shrinkToFit="1"/>
    </xf>
    <xf numFmtId="0" fontId="7" fillId="0" borderId="5" xfId="28" applyFont="1" applyFill="1" applyBorder="1">
      <alignment vertical="top" wrapText="1"/>
    </xf>
    <xf numFmtId="4" fontId="8" fillId="5" borderId="5" xfId="27" applyNumberFormat="1" applyFont="1" applyFill="1" applyBorder="1" applyAlignment="1">
      <alignment horizontal="center" vertical="top" wrapText="1"/>
    </xf>
    <xf numFmtId="4" fontId="8" fillId="5" borderId="9" xfId="8" applyNumberFormat="1" applyFont="1" applyFill="1" applyBorder="1" applyProtection="1">
      <alignment horizontal="right" vertical="top" shrinkToFit="1"/>
    </xf>
    <xf numFmtId="0" fontId="8" fillId="0" borderId="6" xfId="6" applyNumberFormat="1" applyFont="1" applyBorder="1" applyAlignment="1" applyProtection="1">
      <alignment vertical="top" wrapText="1"/>
    </xf>
    <xf numFmtId="0" fontId="8" fillId="0" borderId="5" xfId="6" applyNumberFormat="1" applyFont="1" applyBorder="1" applyAlignment="1" applyProtection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0" fontId="8" fillId="0" borderId="4" xfId="28" applyNumberFormat="1" applyFont="1" applyFill="1" applyBorder="1" applyAlignment="1" applyProtection="1">
      <alignment horizontal="left" vertical="top" wrapText="1"/>
    </xf>
    <xf numFmtId="0" fontId="10" fillId="0" borderId="5" xfId="0" applyFont="1" applyBorder="1" applyAlignment="1">
      <alignment wrapText="1"/>
    </xf>
    <xf numFmtId="49" fontId="8" fillId="0" borderId="15" xfId="7" applyNumberFormat="1" applyFont="1" applyFill="1" applyBorder="1" applyProtection="1">
      <alignment horizontal="center" vertical="top" shrinkToFit="1"/>
    </xf>
    <xf numFmtId="0" fontId="10" fillId="0" borderId="0" xfId="0" applyFont="1" applyAlignment="1">
      <alignment wrapText="1"/>
    </xf>
    <xf numFmtId="0" fontId="9" fillId="0" borderId="5" xfId="0" applyFont="1" applyBorder="1" applyAlignment="1">
      <alignment wrapText="1"/>
    </xf>
    <xf numFmtId="0" fontId="9" fillId="0" borderId="0" xfId="0" applyFont="1"/>
    <xf numFmtId="0" fontId="9" fillId="0" borderId="5" xfId="0" applyFont="1" applyBorder="1" applyAlignment="1">
      <alignment vertical="center" wrapText="1"/>
    </xf>
    <xf numFmtId="0" fontId="10" fillId="0" borderId="14" xfId="0" applyFont="1" applyBorder="1" applyAlignment="1">
      <alignment wrapText="1"/>
    </xf>
    <xf numFmtId="49" fontId="7" fillId="0" borderId="5" xfId="7" applyNumberFormat="1" applyFont="1" applyFill="1" applyBorder="1" applyProtection="1">
      <alignment horizontal="center" vertical="top" shrinkToFit="1"/>
    </xf>
    <xf numFmtId="4" fontId="7" fillId="5" borderId="5" xfId="8" applyNumberFormat="1" applyFont="1" applyFill="1" applyBorder="1" applyProtection="1">
      <alignment horizontal="right" vertical="top" shrinkToFit="1"/>
    </xf>
    <xf numFmtId="0" fontId="9" fillId="0" borderId="5" xfId="0" applyFont="1" applyBorder="1" applyAlignment="1">
      <alignment horizontal="left" wrapText="1"/>
    </xf>
    <xf numFmtId="49" fontId="8" fillId="0" borderId="5" xfId="7" applyNumberFormat="1" applyFont="1" applyFill="1" applyBorder="1" applyProtection="1">
      <alignment horizontal="center" vertical="top" shrinkToFit="1"/>
    </xf>
    <xf numFmtId="4" fontId="8" fillId="5" borderId="5" xfId="8" applyNumberFormat="1" applyFont="1" applyFill="1" applyBorder="1" applyProtection="1">
      <alignment horizontal="right" vertical="top" shrinkToFit="1"/>
    </xf>
    <xf numFmtId="0" fontId="16" fillId="0" borderId="16" xfId="0" applyFont="1" applyBorder="1" applyAlignment="1">
      <alignment vertical="center" wrapText="1"/>
    </xf>
    <xf numFmtId="0" fontId="17" fillId="6" borderId="5" xfId="28" applyNumberFormat="1" applyFont="1" applyFill="1" applyBorder="1" applyAlignment="1" applyProtection="1">
      <alignment horizontal="left" vertical="top" wrapText="1"/>
    </xf>
    <xf numFmtId="4" fontId="8" fillId="2" borderId="2" xfId="8" applyNumberFormat="1" applyFont="1" applyProtection="1">
      <alignment horizontal="right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4" fontId="8" fillId="5" borderId="5" xfId="11" applyNumberFormat="1" applyFont="1" applyFill="1" applyBorder="1" applyProtection="1">
      <alignment horizontal="right" vertical="top" shrinkToFit="1"/>
    </xf>
    <xf numFmtId="4" fontId="8" fillId="5" borderId="4" xfId="8" applyNumberFormat="1" applyFont="1" applyFill="1" applyBorder="1" applyProtection="1">
      <alignment horizontal="right" vertical="top" shrinkToFit="1"/>
    </xf>
    <xf numFmtId="4" fontId="8" fillId="5" borderId="7" xfId="8" applyNumberFormat="1" applyFont="1" applyFill="1" applyBorder="1" applyProtection="1">
      <alignment horizontal="right" vertical="top" shrinkToFit="1"/>
    </xf>
    <xf numFmtId="4" fontId="8" fillId="5" borderId="11" xfId="8" applyNumberFormat="1" applyFont="1" applyFill="1" applyBorder="1" applyProtection="1">
      <alignment horizontal="right" vertical="top" shrinkToFit="1"/>
    </xf>
    <xf numFmtId="4" fontId="8" fillId="0" borderId="5" xfId="2" applyNumberFormat="1" applyFont="1" applyFill="1" applyBorder="1" applyProtection="1"/>
    <xf numFmtId="0" fontId="9" fillId="6" borderId="5" xfId="0" applyFont="1" applyFill="1" applyBorder="1" applyProtection="1">
      <protection locked="0"/>
    </xf>
    <xf numFmtId="4" fontId="9" fillId="0" borderId="5" xfId="0" applyNumberFormat="1" applyFont="1" applyFill="1" applyBorder="1" applyProtection="1">
      <protection locked="0"/>
    </xf>
    <xf numFmtId="166" fontId="8" fillId="5" borderId="2" xfId="8" applyNumberFormat="1" applyFont="1" applyFill="1" applyAlignment="1" applyProtection="1">
      <alignment horizontal="center" vertical="top" shrinkToFit="1"/>
    </xf>
    <xf numFmtId="166" fontId="8" fillId="6" borderId="11" xfId="27" applyNumberFormat="1" applyFont="1" applyFill="1" applyBorder="1" applyAlignment="1">
      <alignment horizontal="center" wrapText="1"/>
    </xf>
    <xf numFmtId="166" fontId="8" fillId="5" borderId="5" xfId="11" applyNumberFormat="1" applyFont="1" applyFill="1" applyBorder="1" applyProtection="1">
      <alignment horizontal="right" vertical="top" shrinkToFit="1"/>
    </xf>
    <xf numFmtId="166" fontId="8" fillId="5" borderId="2" xfId="8" applyNumberFormat="1" applyFont="1" applyFill="1" applyAlignment="1" applyProtection="1">
      <alignment horizontal="center" vertical="center" shrinkToFit="1"/>
    </xf>
    <xf numFmtId="166" fontId="8" fillId="6" borderId="11" xfId="27" applyNumberFormat="1" applyFont="1" applyFill="1" applyBorder="1" applyAlignment="1">
      <alignment horizontal="center" vertical="center" wrapText="1"/>
    </xf>
    <xf numFmtId="166" fontId="7" fillId="6" borderId="11" xfId="27" applyNumberFormat="1" applyFont="1" applyFill="1" applyBorder="1" applyAlignment="1">
      <alignment horizontal="center" vertical="center" wrapText="1"/>
    </xf>
    <xf numFmtId="166" fontId="8" fillId="5" borderId="5" xfId="27" applyNumberFormat="1" applyFont="1" applyFill="1" applyBorder="1" applyAlignment="1">
      <alignment horizontal="center" vertical="top" wrapText="1"/>
    </xf>
    <xf numFmtId="166" fontId="7" fillId="5" borderId="5" xfId="8" applyNumberFormat="1" applyFont="1" applyFill="1" applyBorder="1" applyAlignment="1" applyProtection="1">
      <alignment horizontal="center" vertical="top" shrinkToFit="1"/>
    </xf>
    <xf numFmtId="166" fontId="8" fillId="5" borderId="5" xfId="8" applyNumberFormat="1" applyFont="1" applyFill="1" applyBorder="1" applyAlignment="1" applyProtection="1">
      <alignment horizontal="center" vertical="top" shrinkToFit="1"/>
    </xf>
    <xf numFmtId="166" fontId="8" fillId="5" borderId="4" xfId="8" applyNumberFormat="1" applyFont="1" applyFill="1" applyBorder="1" applyAlignment="1" applyProtection="1">
      <alignment horizontal="center" vertical="top" shrinkToFit="1"/>
    </xf>
    <xf numFmtId="49" fontId="9" fillId="0" borderId="1" xfId="0" applyNumberFormat="1" applyFont="1" applyBorder="1" applyAlignment="1">
      <alignment horizontal="righ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4" fontId="8" fillId="0" borderId="8" xfId="27" applyNumberFormat="1" applyFont="1" applyBorder="1" applyAlignment="1">
      <alignment horizontal="center" vertical="center" wrapText="1"/>
    </xf>
    <xf numFmtId="4" fontId="8" fillId="0" borderId="14" xfId="27" applyNumberFormat="1" applyFont="1" applyBorder="1" applyAlignment="1">
      <alignment horizontal="center" vertical="center" wrapText="1"/>
    </xf>
    <xf numFmtId="0" fontId="8" fillId="6" borderId="8" xfId="27" applyFont="1" applyFill="1" applyBorder="1" applyAlignment="1">
      <alignment horizontal="center" vertical="center" wrapText="1"/>
    </xf>
    <xf numFmtId="0" fontId="8" fillId="6" borderId="14" xfId="27" applyFont="1" applyFill="1" applyBorder="1" applyAlignment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11" xfId="10" applyNumberFormat="1" applyFont="1" applyFill="1" applyBorder="1" applyAlignment="1" applyProtection="1">
      <alignment horizontal="left"/>
    </xf>
    <xf numFmtId="166" fontId="7" fillId="0" borderId="17" xfId="10" applyNumberFormat="1" applyFont="1" applyFill="1" applyBorder="1" applyAlignment="1">
      <alignment horizontal="left"/>
    </xf>
    <xf numFmtId="166" fontId="7" fillId="0" borderId="18" xfId="10" applyNumberFormat="1" applyFont="1" applyFill="1" applyBorder="1" applyAlignment="1">
      <alignment horizontal="left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11" xfId="27" applyFont="1" applyBorder="1">
      <alignment horizontal="center" vertical="center" wrapText="1"/>
    </xf>
    <xf numFmtId="0" fontId="8" fillId="0" borderId="12" xfId="27" applyFont="1" applyBorder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4" fontId="8" fillId="0" borderId="5" xfId="13" applyNumberFormat="1" applyFont="1" applyFill="1" applyBorder="1" applyAlignment="1">
      <alignment horizontal="right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9"/>
  <sheetViews>
    <sheetView showGridLines="0" tabSelected="1" zoomScale="70" zoomScaleNormal="70" zoomScaleSheetLayoutView="100" workbookViewId="0">
      <selection activeCell="H10" sqref="H10"/>
    </sheetView>
  </sheetViews>
  <sheetFormatPr defaultColWidth="9.109375" defaultRowHeight="15.6" outlineLevelRow="2" x14ac:dyDescent="0.3"/>
  <cols>
    <col min="1" max="1" width="65.5546875" style="6" customWidth="1"/>
    <col min="2" max="2" width="10.6640625" style="4" customWidth="1"/>
    <col min="3" max="3" width="7.6640625" style="4" customWidth="1"/>
    <col min="4" max="4" width="16" style="4" customWidth="1"/>
    <col min="5" max="5" width="16.88671875" style="4" hidden="1" customWidth="1"/>
    <col min="6" max="6" width="13.5546875" style="24" customWidth="1"/>
    <col min="7" max="7" width="14.88671875" style="33" hidden="1" customWidth="1"/>
    <col min="8" max="8" width="13.5546875" style="24" customWidth="1"/>
    <col min="9" max="9" width="9.109375" style="1" customWidth="1"/>
    <col min="10" max="16384" width="9.109375" style="1"/>
  </cols>
  <sheetData>
    <row r="1" spans="1:9" ht="15.75" customHeight="1" x14ac:dyDescent="0.3">
      <c r="A1" s="21"/>
      <c r="B1" s="34"/>
      <c r="C1" s="34"/>
      <c r="D1" s="83" t="s">
        <v>140</v>
      </c>
      <c r="E1" s="83"/>
      <c r="F1" s="83"/>
      <c r="G1" s="83"/>
      <c r="H1" s="83"/>
      <c r="I1" s="22"/>
    </row>
    <row r="2" spans="1:9" ht="55.95" customHeight="1" x14ac:dyDescent="0.3">
      <c r="A2" s="21"/>
      <c r="B2" s="34"/>
      <c r="C2" s="34"/>
      <c r="D2" s="83"/>
      <c r="E2" s="83"/>
      <c r="F2" s="83"/>
      <c r="G2" s="83"/>
      <c r="H2" s="83"/>
      <c r="I2" s="22"/>
    </row>
    <row r="3" spans="1:9" ht="15" customHeight="1" x14ac:dyDescent="0.3">
      <c r="A3" s="21"/>
      <c r="B3" s="34"/>
      <c r="C3" s="34"/>
      <c r="D3" s="34"/>
      <c r="E3" s="34"/>
      <c r="F3" s="34"/>
      <c r="G3" s="34"/>
      <c r="H3" s="34"/>
      <c r="I3" s="22"/>
    </row>
    <row r="4" spans="1:9" ht="17.399999999999999" x14ac:dyDescent="0.3">
      <c r="A4" s="84" t="s">
        <v>63</v>
      </c>
      <c r="B4" s="84"/>
      <c r="C4" s="84"/>
      <c r="D4" s="84"/>
      <c r="E4" s="84"/>
      <c r="F4" s="84"/>
      <c r="G4" s="84"/>
      <c r="H4" s="84"/>
      <c r="I4" s="19"/>
    </row>
    <row r="5" spans="1:9" ht="15.75" customHeight="1" x14ac:dyDescent="0.3">
      <c r="A5" s="85" t="s">
        <v>141</v>
      </c>
      <c r="B5" s="85"/>
      <c r="C5" s="85"/>
      <c r="D5" s="85"/>
      <c r="E5" s="85"/>
      <c r="F5" s="85"/>
      <c r="G5" s="85"/>
      <c r="H5" s="85"/>
      <c r="I5" s="20"/>
    </row>
    <row r="6" spans="1:9" ht="27" customHeight="1" x14ac:dyDescent="0.3">
      <c r="A6" s="85"/>
      <c r="B6" s="85"/>
      <c r="C6" s="85"/>
      <c r="D6" s="85"/>
      <c r="E6" s="85"/>
      <c r="F6" s="85"/>
      <c r="G6" s="85"/>
      <c r="H6" s="85"/>
      <c r="I6" s="20"/>
    </row>
    <row r="7" spans="1:9" ht="12" customHeight="1" x14ac:dyDescent="0.3">
      <c r="A7" s="90"/>
      <c r="B7" s="91"/>
      <c r="C7" s="91"/>
      <c r="D7" s="91"/>
      <c r="E7" s="91"/>
      <c r="F7" s="23"/>
      <c r="G7" s="30"/>
      <c r="H7" s="23"/>
      <c r="I7" s="2"/>
    </row>
    <row r="8" spans="1:9" ht="42.75" customHeight="1" x14ac:dyDescent="0.3">
      <c r="A8" s="95" t="s">
        <v>62</v>
      </c>
      <c r="B8" s="97" t="s">
        <v>0</v>
      </c>
      <c r="C8" s="99" t="s">
        <v>1</v>
      </c>
      <c r="D8" s="103" t="s">
        <v>73</v>
      </c>
      <c r="E8" s="101" t="s">
        <v>73</v>
      </c>
      <c r="F8" s="88" t="s">
        <v>64</v>
      </c>
      <c r="G8" s="86"/>
      <c r="H8" s="88" t="s">
        <v>65</v>
      </c>
      <c r="I8" s="2"/>
    </row>
    <row r="9" spans="1:9" ht="15.75" customHeight="1" x14ac:dyDescent="0.3">
      <c r="A9" s="96"/>
      <c r="B9" s="98"/>
      <c r="C9" s="100"/>
      <c r="D9" s="104"/>
      <c r="E9" s="102"/>
      <c r="F9" s="89"/>
      <c r="G9" s="87"/>
      <c r="H9" s="89"/>
      <c r="I9" s="2"/>
    </row>
    <row r="10" spans="1:9" ht="78" x14ac:dyDescent="0.3">
      <c r="A10" s="42" t="s">
        <v>74</v>
      </c>
      <c r="B10" s="10" t="s">
        <v>3</v>
      </c>
      <c r="C10" s="10" t="s">
        <v>2</v>
      </c>
      <c r="D10" s="11">
        <f>E10/1000</f>
        <v>6742.8258299999998</v>
      </c>
      <c r="E10" s="43">
        <f>E11+E13+E17+E23+E25+E27+E33+E35+E38+E21+E29+E31</f>
        <v>6742825.8300000001</v>
      </c>
      <c r="F10" s="79">
        <f>F11+F13+F17+F23+F25+F27+F33+F35+F38+F21+F29+F31</f>
        <v>4411.7556099999993</v>
      </c>
      <c r="G10" s="43">
        <f>G11+G13+G17+G23+G25+G27+G33+G35+G38+G21+G29+G31</f>
        <v>4411755.6100000013</v>
      </c>
      <c r="H10" s="40">
        <f>F10/D10*100</f>
        <v>65.428882804169945</v>
      </c>
      <c r="I10" s="2"/>
    </row>
    <row r="11" spans="1:9" outlineLevel="1" x14ac:dyDescent="0.3">
      <c r="A11" s="7" t="s">
        <v>4</v>
      </c>
      <c r="B11" s="8" t="s">
        <v>5</v>
      </c>
      <c r="C11" s="8" t="s">
        <v>2</v>
      </c>
      <c r="D11" s="9">
        <f>E11/1000</f>
        <v>987.81</v>
      </c>
      <c r="E11" s="44">
        <f>E12</f>
        <v>987810</v>
      </c>
      <c r="F11" s="25">
        <f t="shared" ref="F11:F90" si="0">G11/1000</f>
        <v>586.63612000000001</v>
      </c>
      <c r="G11" s="31">
        <f t="shared" ref="G11" si="1">G12</f>
        <v>586636.12</v>
      </c>
      <c r="H11" s="26">
        <f t="shared" ref="H11:H90" si="2">F11/D11*100</f>
        <v>59.387546188032111</v>
      </c>
      <c r="I11" s="2"/>
    </row>
    <row r="12" spans="1:9" ht="62.4" outlineLevel="2" x14ac:dyDescent="0.3">
      <c r="A12" s="5" t="s">
        <v>6</v>
      </c>
      <c r="B12" s="3" t="s">
        <v>5</v>
      </c>
      <c r="C12" s="3" t="s">
        <v>7</v>
      </c>
      <c r="D12" s="9">
        <f t="shared" ref="D12:D65" si="3">E12/1000</f>
        <v>987.81</v>
      </c>
      <c r="E12" s="28">
        <v>987810</v>
      </c>
      <c r="F12" s="25">
        <f>G12/1000</f>
        <v>586.63612000000001</v>
      </c>
      <c r="G12" s="28">
        <v>586636.12</v>
      </c>
      <c r="H12" s="26">
        <f t="shared" si="2"/>
        <v>59.387546188032111</v>
      </c>
      <c r="I12" s="2"/>
    </row>
    <row r="13" spans="1:9" outlineLevel="1" x14ac:dyDescent="0.3">
      <c r="A13" s="5" t="s">
        <v>8</v>
      </c>
      <c r="B13" s="3" t="s">
        <v>9</v>
      </c>
      <c r="C13" s="3" t="s">
        <v>2</v>
      </c>
      <c r="D13" s="9">
        <f>E13/1000</f>
        <v>3431.0921000000003</v>
      </c>
      <c r="E13" s="28">
        <f>E14+E15+E16</f>
        <v>3431092.1</v>
      </c>
      <c r="F13" s="73">
        <f t="shared" ref="F13:G13" si="4">F14+F15+F16</f>
        <v>2156.3505700000001</v>
      </c>
      <c r="G13" s="28">
        <f t="shared" si="4"/>
        <v>2156350.5700000003</v>
      </c>
      <c r="H13" s="26">
        <f t="shared" si="2"/>
        <v>62.847353179473089</v>
      </c>
      <c r="I13" s="2"/>
    </row>
    <row r="14" spans="1:9" ht="62.4" outlineLevel="2" x14ac:dyDescent="0.3">
      <c r="A14" s="5" t="s">
        <v>6</v>
      </c>
      <c r="B14" s="3" t="s">
        <v>9</v>
      </c>
      <c r="C14" s="3" t="s">
        <v>7</v>
      </c>
      <c r="D14" s="9">
        <f>E14/1000</f>
        <v>2588.4</v>
      </c>
      <c r="E14" s="28">
        <v>2588400</v>
      </c>
      <c r="F14" s="25">
        <f t="shared" si="0"/>
        <v>1783.2930900000001</v>
      </c>
      <c r="G14" s="28">
        <v>1783293.09</v>
      </c>
      <c r="H14" s="26">
        <f t="shared" si="2"/>
        <v>68.89557603152528</v>
      </c>
      <c r="I14" s="2"/>
    </row>
    <row r="15" spans="1:9" ht="31.2" outlineLevel="2" x14ac:dyDescent="0.3">
      <c r="A15" s="5" t="s">
        <v>10</v>
      </c>
      <c r="B15" s="3" t="s">
        <v>9</v>
      </c>
      <c r="C15" s="3" t="s">
        <v>11</v>
      </c>
      <c r="D15" s="9">
        <f t="shared" si="3"/>
        <v>736.9221</v>
      </c>
      <c r="E15" s="28">
        <v>736922.1</v>
      </c>
      <c r="F15" s="25">
        <f t="shared" si="0"/>
        <v>320.04347999999999</v>
      </c>
      <c r="G15" s="28">
        <v>320043.48</v>
      </c>
      <c r="H15" s="26">
        <f t="shared" si="2"/>
        <v>43.429757365127195</v>
      </c>
      <c r="I15" s="2"/>
    </row>
    <row r="16" spans="1:9" outlineLevel="2" x14ac:dyDescent="0.3">
      <c r="A16" s="5" t="s">
        <v>12</v>
      </c>
      <c r="B16" s="3" t="s">
        <v>9</v>
      </c>
      <c r="C16" s="3" t="s">
        <v>13</v>
      </c>
      <c r="D16" s="9">
        <f t="shared" si="3"/>
        <v>105.77</v>
      </c>
      <c r="E16" s="28">
        <f>70770+35000</f>
        <v>105770</v>
      </c>
      <c r="F16" s="25">
        <f t="shared" si="0"/>
        <v>53.014000000000003</v>
      </c>
      <c r="G16" s="28">
        <v>53014</v>
      </c>
      <c r="H16" s="26">
        <f t="shared" si="2"/>
        <v>50.121962749361828</v>
      </c>
      <c r="I16" s="2"/>
    </row>
    <row r="17" spans="1:9" ht="31.2" outlineLevel="1" x14ac:dyDescent="0.3">
      <c r="A17" s="5" t="s">
        <v>14</v>
      </c>
      <c r="B17" s="3" t="s">
        <v>15</v>
      </c>
      <c r="C17" s="3" t="s">
        <v>2</v>
      </c>
      <c r="D17" s="9">
        <f>E17/1000</f>
        <v>1585.5917299999999</v>
      </c>
      <c r="E17" s="28">
        <f>E18+E19+E20</f>
        <v>1585591.73</v>
      </c>
      <c r="F17" s="73">
        <f t="shared" ref="F17:G17" si="5">F18+F19+F20</f>
        <v>1153.6817399999998</v>
      </c>
      <c r="G17" s="28">
        <f t="shared" si="5"/>
        <v>1153681.74</v>
      </c>
      <c r="H17" s="26">
        <f t="shared" si="2"/>
        <v>72.760327779963873</v>
      </c>
      <c r="I17" s="2"/>
    </row>
    <row r="18" spans="1:9" ht="62.4" outlineLevel="2" x14ac:dyDescent="0.3">
      <c r="A18" s="5" t="s">
        <v>6</v>
      </c>
      <c r="B18" s="3" t="s">
        <v>15</v>
      </c>
      <c r="C18" s="3" t="s">
        <v>7</v>
      </c>
      <c r="D18" s="9">
        <f t="shared" si="3"/>
        <v>1322</v>
      </c>
      <c r="E18" s="28">
        <v>1322000</v>
      </c>
      <c r="F18" s="25">
        <f t="shared" si="0"/>
        <v>1048.7064599999999</v>
      </c>
      <c r="G18" s="28">
        <v>1048706.46</v>
      </c>
      <c r="H18" s="26">
        <f t="shared" si="2"/>
        <v>79.327266263237505</v>
      </c>
      <c r="I18" s="2"/>
    </row>
    <row r="19" spans="1:9" ht="31.2" outlineLevel="2" x14ac:dyDescent="0.3">
      <c r="A19" s="5" t="s">
        <v>10</v>
      </c>
      <c r="B19" s="3" t="s">
        <v>15</v>
      </c>
      <c r="C19" s="3" t="s">
        <v>11</v>
      </c>
      <c r="D19" s="9">
        <f>E19/1000</f>
        <v>67.5</v>
      </c>
      <c r="E19" s="28">
        <v>67500</v>
      </c>
      <c r="F19" s="25">
        <f t="shared" si="0"/>
        <v>47.3</v>
      </c>
      <c r="G19" s="28">
        <v>47300</v>
      </c>
      <c r="H19" s="26">
        <f t="shared" si="2"/>
        <v>70.074074074074062</v>
      </c>
      <c r="I19" s="2"/>
    </row>
    <row r="20" spans="1:9" ht="15.6" customHeight="1" outlineLevel="2" x14ac:dyDescent="0.3">
      <c r="A20" s="5" t="s">
        <v>12</v>
      </c>
      <c r="B20" s="18" t="s">
        <v>15</v>
      </c>
      <c r="C20" s="3">
        <v>800</v>
      </c>
      <c r="D20" s="9">
        <f>E20/1000</f>
        <v>196.09173000000001</v>
      </c>
      <c r="E20" s="28">
        <v>196091.73</v>
      </c>
      <c r="F20" s="25">
        <f t="shared" si="0"/>
        <v>57.675280000000001</v>
      </c>
      <c r="G20" s="28">
        <v>57675.28</v>
      </c>
      <c r="H20" s="26">
        <f t="shared" si="2"/>
        <v>29.412397962932957</v>
      </c>
      <c r="I20" s="2"/>
    </row>
    <row r="21" spans="1:9" ht="15.6" customHeight="1" outlineLevel="2" x14ac:dyDescent="0.3">
      <c r="A21" s="36" t="s">
        <v>75</v>
      </c>
      <c r="B21" s="3" t="s">
        <v>69</v>
      </c>
      <c r="C21" s="3" t="s">
        <v>2</v>
      </c>
      <c r="D21" s="9">
        <f t="shared" ref="D21:D22" si="6">E21/1000</f>
        <v>207.5</v>
      </c>
      <c r="E21" s="28">
        <f>E22</f>
        <v>207500</v>
      </c>
      <c r="F21" s="73">
        <f t="shared" ref="F21:G21" si="7">F22</f>
        <v>207.5</v>
      </c>
      <c r="G21" s="28">
        <f t="shared" si="7"/>
        <v>207500</v>
      </c>
      <c r="H21" s="26">
        <f t="shared" si="2"/>
        <v>100</v>
      </c>
      <c r="I21" s="2"/>
    </row>
    <row r="22" spans="1:9" ht="62.4" outlineLevel="2" x14ac:dyDescent="0.3">
      <c r="A22" s="45" t="s">
        <v>70</v>
      </c>
      <c r="B22" s="3" t="s">
        <v>69</v>
      </c>
      <c r="C22" s="3" t="s">
        <v>7</v>
      </c>
      <c r="D22" s="9">
        <f t="shared" si="6"/>
        <v>207.5</v>
      </c>
      <c r="E22" s="28">
        <v>207500</v>
      </c>
      <c r="F22" s="25">
        <f t="shared" si="0"/>
        <v>207.5</v>
      </c>
      <c r="G22" s="28">
        <v>207500</v>
      </c>
      <c r="H22" s="26">
        <f t="shared" si="2"/>
        <v>100</v>
      </c>
      <c r="I22" s="2"/>
    </row>
    <row r="23" spans="1:9" outlineLevel="2" x14ac:dyDescent="0.3">
      <c r="A23" s="5" t="s">
        <v>16</v>
      </c>
      <c r="B23" s="3" t="s">
        <v>17</v>
      </c>
      <c r="C23" s="3" t="s">
        <v>2</v>
      </c>
      <c r="D23" s="9">
        <f>E23/1000</f>
        <v>12.032</v>
      </c>
      <c r="E23" s="28">
        <f>E24</f>
        <v>12032</v>
      </c>
      <c r="F23" s="73">
        <f t="shared" ref="F23:G23" si="8">F24</f>
        <v>11.1</v>
      </c>
      <c r="G23" s="28">
        <f t="shared" si="8"/>
        <v>11100</v>
      </c>
      <c r="H23" s="26">
        <f t="shared" si="2"/>
        <v>92.253989361702125</v>
      </c>
      <c r="I23" s="2"/>
    </row>
    <row r="24" spans="1:9" outlineLevel="1" x14ac:dyDescent="0.3">
      <c r="A24" s="5" t="s">
        <v>12</v>
      </c>
      <c r="B24" s="3" t="s">
        <v>17</v>
      </c>
      <c r="C24" s="3" t="s">
        <v>13</v>
      </c>
      <c r="D24" s="9">
        <f t="shared" si="3"/>
        <v>12.032</v>
      </c>
      <c r="E24" s="28">
        <v>12032</v>
      </c>
      <c r="F24" s="25">
        <f t="shared" si="0"/>
        <v>11.1</v>
      </c>
      <c r="G24" s="28">
        <v>11100</v>
      </c>
      <c r="H24" s="26">
        <f t="shared" si="2"/>
        <v>92.253989361702125</v>
      </c>
      <c r="I24" s="2"/>
    </row>
    <row r="25" spans="1:9" outlineLevel="2" x14ac:dyDescent="0.3">
      <c r="A25" s="5" t="s">
        <v>18</v>
      </c>
      <c r="B25" s="3" t="s">
        <v>19</v>
      </c>
      <c r="C25" s="3" t="s">
        <v>2</v>
      </c>
      <c r="D25" s="9">
        <f>E25/1000</f>
        <v>10</v>
      </c>
      <c r="E25" s="28">
        <f>E26</f>
        <v>10000</v>
      </c>
      <c r="F25" s="25">
        <f t="shared" si="0"/>
        <v>0</v>
      </c>
      <c r="G25" s="28"/>
      <c r="H25" s="26">
        <f t="shared" si="2"/>
        <v>0</v>
      </c>
      <c r="I25" s="2"/>
    </row>
    <row r="26" spans="1:9" outlineLevel="1" x14ac:dyDescent="0.3">
      <c r="A26" s="5" t="s">
        <v>12</v>
      </c>
      <c r="B26" s="3" t="s">
        <v>19</v>
      </c>
      <c r="C26" s="3" t="s">
        <v>13</v>
      </c>
      <c r="D26" s="9">
        <f t="shared" si="3"/>
        <v>10</v>
      </c>
      <c r="E26" s="28">
        <v>10000</v>
      </c>
      <c r="F26" s="25">
        <f t="shared" si="0"/>
        <v>0</v>
      </c>
      <c r="G26" s="28">
        <v>0</v>
      </c>
      <c r="H26" s="26">
        <f t="shared" si="2"/>
        <v>0</v>
      </c>
      <c r="I26" s="2"/>
    </row>
    <row r="27" spans="1:9" outlineLevel="2" x14ac:dyDescent="0.3">
      <c r="A27" s="5" t="s">
        <v>20</v>
      </c>
      <c r="B27" s="3" t="s">
        <v>21</v>
      </c>
      <c r="C27" s="3" t="s">
        <v>2</v>
      </c>
      <c r="D27" s="9">
        <f>E27/1000</f>
        <v>44.1</v>
      </c>
      <c r="E27" s="28">
        <f>E28</f>
        <v>44100</v>
      </c>
      <c r="F27" s="76">
        <f t="shared" ref="F27" si="9">F28</f>
        <v>29.4</v>
      </c>
      <c r="G27" s="28">
        <f t="shared" ref="G27" si="10">G28</f>
        <v>29400</v>
      </c>
      <c r="H27" s="26">
        <f t="shared" si="2"/>
        <v>66.666666666666657</v>
      </c>
      <c r="I27" s="2"/>
    </row>
    <row r="28" spans="1:9" outlineLevel="1" x14ac:dyDescent="0.3">
      <c r="A28" s="5" t="s">
        <v>22</v>
      </c>
      <c r="B28" s="3" t="s">
        <v>21</v>
      </c>
      <c r="C28" s="3" t="s">
        <v>23</v>
      </c>
      <c r="D28" s="9">
        <f t="shared" si="3"/>
        <v>44.1</v>
      </c>
      <c r="E28" s="28">
        <v>44100</v>
      </c>
      <c r="F28" s="77">
        <f>G28/1000</f>
        <v>29.4</v>
      </c>
      <c r="G28" s="28">
        <v>29400</v>
      </c>
      <c r="H28" s="26">
        <f t="shared" si="2"/>
        <v>66.666666666666657</v>
      </c>
      <c r="I28" s="2"/>
    </row>
    <row r="29" spans="1:9" outlineLevel="2" x14ac:dyDescent="0.3">
      <c r="A29" s="46" t="s">
        <v>76</v>
      </c>
      <c r="B29" s="47" t="s">
        <v>123</v>
      </c>
      <c r="C29" s="18" t="s">
        <v>2</v>
      </c>
      <c r="D29" s="9">
        <f t="shared" si="3"/>
        <v>73.260000000000005</v>
      </c>
      <c r="E29" s="28">
        <f>E30</f>
        <v>73260</v>
      </c>
      <c r="F29" s="76">
        <f t="shared" ref="F29:G29" si="11">F30</f>
        <v>25.640999999999998</v>
      </c>
      <c r="G29" s="28">
        <f t="shared" si="11"/>
        <v>25641</v>
      </c>
      <c r="H29" s="26">
        <f t="shared" si="2"/>
        <v>35</v>
      </c>
      <c r="I29" s="2"/>
    </row>
    <row r="30" spans="1:9" ht="31.2" outlineLevel="1" x14ac:dyDescent="0.3">
      <c r="A30" s="46" t="s">
        <v>77</v>
      </c>
      <c r="B30" s="47" t="s">
        <v>123</v>
      </c>
      <c r="C30" s="3">
        <v>200</v>
      </c>
      <c r="D30" s="9">
        <f t="shared" si="3"/>
        <v>73.260000000000005</v>
      </c>
      <c r="E30" s="28">
        <v>73260</v>
      </c>
      <c r="F30" s="78">
        <f t="shared" si="0"/>
        <v>25.640999999999998</v>
      </c>
      <c r="G30" s="38">
        <v>25641</v>
      </c>
      <c r="H30" s="40">
        <f t="shared" si="2"/>
        <v>35</v>
      </c>
      <c r="I30" s="2"/>
    </row>
    <row r="31" spans="1:9" outlineLevel="2" x14ac:dyDescent="0.3">
      <c r="A31" s="46" t="s">
        <v>78</v>
      </c>
      <c r="B31" s="47" t="s">
        <v>124</v>
      </c>
      <c r="C31" s="18" t="s">
        <v>2</v>
      </c>
      <c r="D31" s="9">
        <f t="shared" si="3"/>
        <v>0.74</v>
      </c>
      <c r="E31" s="28">
        <f>E32</f>
        <v>740</v>
      </c>
      <c r="F31" s="76">
        <f t="shared" ref="F31" si="12">F32</f>
        <v>0.25900000000000001</v>
      </c>
      <c r="G31" s="28">
        <f t="shared" ref="G31" si="13">G32</f>
        <v>259</v>
      </c>
      <c r="H31" s="26">
        <f t="shared" si="2"/>
        <v>35</v>
      </c>
      <c r="I31" s="2"/>
    </row>
    <row r="32" spans="1:9" ht="31.2" outlineLevel="1" x14ac:dyDescent="0.3">
      <c r="A32" s="46" t="s">
        <v>77</v>
      </c>
      <c r="B32" s="47" t="s">
        <v>124</v>
      </c>
      <c r="C32" s="3">
        <v>200</v>
      </c>
      <c r="D32" s="9">
        <f t="shared" si="3"/>
        <v>0.74</v>
      </c>
      <c r="E32" s="28">
        <v>740</v>
      </c>
      <c r="F32" s="78">
        <f t="shared" si="0"/>
        <v>0.25900000000000001</v>
      </c>
      <c r="G32" s="38">
        <v>259</v>
      </c>
      <c r="H32" s="40">
        <f t="shared" si="2"/>
        <v>35</v>
      </c>
      <c r="I32" s="2"/>
    </row>
    <row r="33" spans="1:9" ht="31.2" outlineLevel="2" x14ac:dyDescent="0.3">
      <c r="A33" s="27" t="s">
        <v>66</v>
      </c>
      <c r="B33" s="18" t="s">
        <v>125</v>
      </c>
      <c r="C33" s="3" t="s">
        <v>2</v>
      </c>
      <c r="D33" s="9">
        <f>E33/1000</f>
        <v>0.2</v>
      </c>
      <c r="E33" s="28">
        <f>E34</f>
        <v>200</v>
      </c>
      <c r="F33" s="77">
        <f t="shared" si="0"/>
        <v>0.2</v>
      </c>
      <c r="G33" s="28">
        <f>G34</f>
        <v>200</v>
      </c>
      <c r="H33" s="26">
        <f t="shared" si="2"/>
        <v>100</v>
      </c>
      <c r="I33" s="2"/>
    </row>
    <row r="34" spans="1:9" ht="31.2" outlineLevel="2" x14ac:dyDescent="0.3">
      <c r="A34" s="48" t="s">
        <v>79</v>
      </c>
      <c r="B34" s="18" t="s">
        <v>125</v>
      </c>
      <c r="C34" s="3" t="s">
        <v>11</v>
      </c>
      <c r="D34" s="9">
        <f t="shared" si="3"/>
        <v>0.2</v>
      </c>
      <c r="E34" s="28">
        <v>200</v>
      </c>
      <c r="F34" s="77">
        <f t="shared" si="0"/>
        <v>0.2</v>
      </c>
      <c r="G34" s="28">
        <v>200</v>
      </c>
      <c r="H34" s="26">
        <f t="shared" si="2"/>
        <v>100</v>
      </c>
      <c r="I34" s="2"/>
    </row>
    <row r="35" spans="1:9" ht="15.6" customHeight="1" outlineLevel="1" x14ac:dyDescent="0.3">
      <c r="A35" s="5" t="s">
        <v>24</v>
      </c>
      <c r="B35" s="18" t="s">
        <v>126</v>
      </c>
      <c r="C35" s="3" t="s">
        <v>2</v>
      </c>
      <c r="D35" s="9">
        <f>E35/1000</f>
        <v>390.5</v>
      </c>
      <c r="E35" s="28">
        <f>E36+E37</f>
        <v>390500</v>
      </c>
      <c r="F35" s="76">
        <f t="shared" ref="F35:G35" si="14">F36+F37</f>
        <v>240.98718</v>
      </c>
      <c r="G35" s="28">
        <f t="shared" si="14"/>
        <v>240987.18</v>
      </c>
      <c r="H35" s="26">
        <f t="shared" si="2"/>
        <v>61.712466069142124</v>
      </c>
      <c r="I35" s="2"/>
    </row>
    <row r="36" spans="1:9" ht="15.6" customHeight="1" outlineLevel="2" x14ac:dyDescent="0.3">
      <c r="A36" s="5" t="s">
        <v>6</v>
      </c>
      <c r="B36" s="18" t="s">
        <v>126</v>
      </c>
      <c r="C36" s="3" t="s">
        <v>7</v>
      </c>
      <c r="D36" s="9">
        <f t="shared" si="3"/>
        <v>388.98</v>
      </c>
      <c r="E36" s="28">
        <v>388980</v>
      </c>
      <c r="F36" s="77">
        <f t="shared" si="0"/>
        <v>240.98718</v>
      </c>
      <c r="G36" s="28">
        <v>240987.18</v>
      </c>
      <c r="H36" s="26">
        <f t="shared" si="2"/>
        <v>61.95361715255283</v>
      </c>
      <c r="I36" s="2"/>
    </row>
    <row r="37" spans="1:9" ht="31.2" x14ac:dyDescent="0.3">
      <c r="A37" s="5" t="s">
        <v>10</v>
      </c>
      <c r="B37" s="18" t="s">
        <v>126</v>
      </c>
      <c r="C37" s="3" t="s">
        <v>11</v>
      </c>
      <c r="D37" s="9">
        <f t="shared" si="3"/>
        <v>1.52</v>
      </c>
      <c r="E37" s="28">
        <v>1520</v>
      </c>
      <c r="F37" s="78">
        <f t="shared" si="0"/>
        <v>0</v>
      </c>
      <c r="G37" s="38">
        <f t="shared" ref="G37" si="15">G38</f>
        <v>0</v>
      </c>
      <c r="H37" s="40">
        <f t="shared" si="2"/>
        <v>0</v>
      </c>
      <c r="I37" s="2"/>
    </row>
    <row r="38" spans="1:9" hidden="1" outlineLevel="1" x14ac:dyDescent="0.3">
      <c r="A38" s="5" t="s">
        <v>25</v>
      </c>
      <c r="B38" s="3" t="s">
        <v>26</v>
      </c>
      <c r="C38" s="3" t="s">
        <v>2</v>
      </c>
      <c r="D38" s="9">
        <f t="shared" si="3"/>
        <v>0</v>
      </c>
      <c r="E38" s="28">
        <f>E39</f>
        <v>0</v>
      </c>
      <c r="F38" s="25">
        <f t="shared" si="0"/>
        <v>0</v>
      </c>
      <c r="G38" s="28"/>
      <c r="H38" s="26" t="e">
        <f t="shared" si="2"/>
        <v>#DIV/0!</v>
      </c>
      <c r="I38" s="2"/>
    </row>
    <row r="39" spans="1:9" hidden="1" outlineLevel="1" x14ac:dyDescent="0.3">
      <c r="A39" s="5" t="s">
        <v>12</v>
      </c>
      <c r="B39" s="3" t="s">
        <v>26</v>
      </c>
      <c r="C39" s="3" t="s">
        <v>13</v>
      </c>
      <c r="D39" s="9">
        <f t="shared" si="3"/>
        <v>0</v>
      </c>
      <c r="E39" s="28">
        <v>0</v>
      </c>
      <c r="F39" s="25">
        <f t="shared" si="0"/>
        <v>0</v>
      </c>
      <c r="G39" s="28"/>
      <c r="H39" s="26" t="e">
        <f t="shared" si="2"/>
        <v>#DIV/0!</v>
      </c>
      <c r="I39" s="2"/>
    </row>
    <row r="40" spans="1:9" ht="46.8" outlineLevel="2" x14ac:dyDescent="0.3">
      <c r="A40" s="12" t="s">
        <v>80</v>
      </c>
      <c r="B40" s="37" t="s">
        <v>27</v>
      </c>
      <c r="C40" s="13" t="s">
        <v>2</v>
      </c>
      <c r="D40" s="11">
        <f>E40/1000</f>
        <v>195.1</v>
      </c>
      <c r="E40" s="28">
        <f>E41</f>
        <v>195100</v>
      </c>
      <c r="F40" s="73">
        <f t="shared" ref="F40:G40" si="16">F41</f>
        <v>133.49499999999998</v>
      </c>
      <c r="G40" s="28">
        <f t="shared" si="16"/>
        <v>133495</v>
      </c>
      <c r="H40" s="26">
        <f t="shared" si="2"/>
        <v>68.423885187083528</v>
      </c>
      <c r="I40" s="2"/>
    </row>
    <row r="41" spans="1:9" ht="31.2" outlineLevel="2" x14ac:dyDescent="0.3">
      <c r="A41" s="5" t="s">
        <v>28</v>
      </c>
      <c r="B41" s="18" t="s">
        <v>29</v>
      </c>
      <c r="C41" s="3" t="s">
        <v>2</v>
      </c>
      <c r="D41" s="9">
        <f>E41/1000</f>
        <v>195.1</v>
      </c>
      <c r="E41" s="28">
        <f>E43+E42</f>
        <v>195100</v>
      </c>
      <c r="F41" s="73">
        <f t="shared" ref="F41:G41" si="17">F43+F42</f>
        <v>133.49499999999998</v>
      </c>
      <c r="G41" s="28">
        <f t="shared" si="17"/>
        <v>133495</v>
      </c>
      <c r="H41" s="26">
        <f t="shared" si="2"/>
        <v>68.423885187083528</v>
      </c>
      <c r="I41" s="2"/>
    </row>
    <row r="42" spans="1:9" ht="31.2" outlineLevel="2" x14ac:dyDescent="0.3">
      <c r="A42" s="5" t="s">
        <v>81</v>
      </c>
      <c r="B42" s="18" t="s">
        <v>29</v>
      </c>
      <c r="C42" s="3">
        <v>200</v>
      </c>
      <c r="D42" s="9">
        <f>E42/1000</f>
        <v>189.85</v>
      </c>
      <c r="E42" s="28">
        <v>189850</v>
      </c>
      <c r="F42" s="25">
        <f t="shared" si="0"/>
        <v>128.81299999999999</v>
      </c>
      <c r="G42" s="28">
        <v>128813</v>
      </c>
      <c r="H42" s="26">
        <f t="shared" si="2"/>
        <v>67.849881485383193</v>
      </c>
      <c r="I42" s="2"/>
    </row>
    <row r="43" spans="1:9" outlineLevel="2" x14ac:dyDescent="0.3">
      <c r="A43" s="14" t="s">
        <v>12</v>
      </c>
      <c r="B43" s="3" t="s">
        <v>29</v>
      </c>
      <c r="C43" s="3" t="s">
        <v>13</v>
      </c>
      <c r="D43" s="9">
        <f>E43/1000-0.1</f>
        <v>5.15</v>
      </c>
      <c r="E43" s="28">
        <v>5250</v>
      </c>
      <c r="F43" s="25">
        <f t="shared" si="0"/>
        <v>4.6820000000000004</v>
      </c>
      <c r="G43" s="28">
        <v>4682</v>
      </c>
      <c r="H43" s="26">
        <f t="shared" si="2"/>
        <v>90.912621359223294</v>
      </c>
      <c r="I43" s="2"/>
    </row>
    <row r="44" spans="1:9" ht="31.2" outlineLevel="2" x14ac:dyDescent="0.3">
      <c r="A44" s="49" t="s">
        <v>82</v>
      </c>
      <c r="B44" s="50" t="s">
        <v>71</v>
      </c>
      <c r="C44" s="18" t="s">
        <v>2</v>
      </c>
      <c r="D44" s="9">
        <f>E44/1000-0.1</f>
        <v>18.834</v>
      </c>
      <c r="E44" s="28">
        <f>E45</f>
        <v>18934</v>
      </c>
      <c r="F44" s="73">
        <f t="shared" ref="F44:G44" si="18">F45</f>
        <v>1.6</v>
      </c>
      <c r="G44" s="28">
        <f t="shared" si="18"/>
        <v>1600</v>
      </c>
      <c r="H44" s="26">
        <f t="shared" si="2"/>
        <v>8.4952745035573969</v>
      </c>
      <c r="I44" s="2"/>
    </row>
    <row r="45" spans="1:9" ht="31.2" outlineLevel="2" x14ac:dyDescent="0.3">
      <c r="A45" s="51" t="s">
        <v>83</v>
      </c>
      <c r="B45" s="18" t="s">
        <v>127</v>
      </c>
      <c r="C45" s="18" t="s">
        <v>2</v>
      </c>
      <c r="D45" s="9">
        <f>E45/1000-0.1</f>
        <v>18.834</v>
      </c>
      <c r="E45" s="28">
        <f>E46+E50+E51</f>
        <v>18934</v>
      </c>
      <c r="F45" s="73">
        <f t="shared" ref="F45:G45" si="19">F46+F50+F51</f>
        <v>1.6</v>
      </c>
      <c r="G45" s="28">
        <f t="shared" si="19"/>
        <v>1600</v>
      </c>
      <c r="H45" s="26">
        <f t="shared" si="2"/>
        <v>8.4952745035573969</v>
      </c>
      <c r="I45" s="2"/>
    </row>
    <row r="46" spans="1:9" ht="46.8" outlineLevel="2" x14ac:dyDescent="0.3">
      <c r="A46" s="52" t="s">
        <v>84</v>
      </c>
      <c r="B46" s="18" t="s">
        <v>128</v>
      </c>
      <c r="C46" s="18" t="s">
        <v>2</v>
      </c>
      <c r="D46" s="9">
        <f>E46/1000-0.1</f>
        <v>16.5</v>
      </c>
      <c r="E46" s="28">
        <f>E47</f>
        <v>16600</v>
      </c>
      <c r="F46" s="25">
        <f t="shared" si="0"/>
        <v>0</v>
      </c>
      <c r="G46" s="28">
        <f>G47</f>
        <v>0</v>
      </c>
      <c r="H46" s="26">
        <f t="shared" si="2"/>
        <v>0</v>
      </c>
      <c r="I46" s="2"/>
    </row>
    <row r="47" spans="1:9" outlineLevel="2" x14ac:dyDescent="0.3">
      <c r="A47" s="53" t="s">
        <v>85</v>
      </c>
      <c r="B47" s="18" t="s">
        <v>128</v>
      </c>
      <c r="C47" s="18" t="s">
        <v>2</v>
      </c>
      <c r="D47" s="9">
        <f>D48</f>
        <v>16.600000000000001</v>
      </c>
      <c r="E47" s="28">
        <f>E48</f>
        <v>16600</v>
      </c>
      <c r="F47" s="25">
        <f t="shared" si="0"/>
        <v>0</v>
      </c>
      <c r="G47" s="28">
        <v>0</v>
      </c>
      <c r="H47" s="26">
        <f t="shared" si="2"/>
        <v>0</v>
      </c>
      <c r="I47" s="2"/>
    </row>
    <row r="48" spans="1:9" ht="62.4" outlineLevel="2" x14ac:dyDescent="0.3">
      <c r="A48" s="54" t="s">
        <v>86</v>
      </c>
      <c r="B48" s="18" t="s">
        <v>128</v>
      </c>
      <c r="C48" s="18" t="s">
        <v>7</v>
      </c>
      <c r="D48" s="9">
        <f>E48/1000</f>
        <v>16.600000000000001</v>
      </c>
      <c r="E48" s="28">
        <v>16600</v>
      </c>
      <c r="F48" s="39">
        <f t="shared" si="0"/>
        <v>0</v>
      </c>
      <c r="G48" s="38">
        <f>G50</f>
        <v>0</v>
      </c>
      <c r="H48" s="40">
        <f t="shared" si="2"/>
        <v>0</v>
      </c>
      <c r="I48" s="2"/>
    </row>
    <row r="49" spans="1:9" outlineLevel="2" x14ac:dyDescent="0.3">
      <c r="A49" s="54" t="s">
        <v>87</v>
      </c>
      <c r="B49" s="18" t="s">
        <v>129</v>
      </c>
      <c r="C49" s="18" t="s">
        <v>2</v>
      </c>
      <c r="D49" s="9">
        <f>E49/1000</f>
        <v>0.16766999999999999</v>
      </c>
      <c r="E49" s="28">
        <f>E50</f>
        <v>167.67</v>
      </c>
      <c r="F49" s="25">
        <f t="shared" si="0"/>
        <v>0</v>
      </c>
      <c r="G49" s="28">
        <f>G50</f>
        <v>0</v>
      </c>
      <c r="H49" s="26">
        <f t="shared" si="2"/>
        <v>0</v>
      </c>
      <c r="I49" s="2"/>
    </row>
    <row r="50" spans="1:9" ht="31.2" outlineLevel="2" x14ac:dyDescent="0.3">
      <c r="A50" s="54" t="s">
        <v>88</v>
      </c>
      <c r="B50" s="18" t="s">
        <v>129</v>
      </c>
      <c r="C50" s="18" t="s">
        <v>7</v>
      </c>
      <c r="D50" s="9">
        <f>E50/1000</f>
        <v>0.16766999999999999</v>
      </c>
      <c r="E50" s="28">
        <v>167.67</v>
      </c>
      <c r="F50" s="25">
        <f t="shared" si="0"/>
        <v>0</v>
      </c>
      <c r="G50" s="28">
        <v>0</v>
      </c>
      <c r="H50" s="26">
        <f t="shared" si="2"/>
        <v>0</v>
      </c>
      <c r="I50" s="2"/>
    </row>
    <row r="51" spans="1:9" x14ac:dyDescent="0.3">
      <c r="A51" s="54" t="s">
        <v>87</v>
      </c>
      <c r="B51" s="18" t="s">
        <v>89</v>
      </c>
      <c r="C51" s="18" t="s">
        <v>2</v>
      </c>
      <c r="D51" s="9">
        <f>E51/1000-0.1</f>
        <v>2.0663299999999998</v>
      </c>
      <c r="E51" s="28">
        <f>E52</f>
        <v>2166.33</v>
      </c>
      <c r="F51" s="39">
        <f t="shared" si="0"/>
        <v>1.6</v>
      </c>
      <c r="G51" s="38">
        <f t="shared" ref="G51" si="20">G52</f>
        <v>1600</v>
      </c>
      <c r="H51" s="40">
        <f t="shared" si="2"/>
        <v>77.431968756200618</v>
      </c>
      <c r="I51" s="2"/>
    </row>
    <row r="52" spans="1:9" ht="31.2" outlineLevel="1" x14ac:dyDescent="0.3">
      <c r="A52" s="54" t="s">
        <v>88</v>
      </c>
      <c r="B52" s="18" t="s">
        <v>89</v>
      </c>
      <c r="C52" s="18" t="s">
        <v>11</v>
      </c>
      <c r="D52" s="9">
        <f>E52/1000-0.1</f>
        <v>2.0663299999999998</v>
      </c>
      <c r="E52" s="28">
        <v>2166.33</v>
      </c>
      <c r="F52" s="25">
        <f t="shared" si="0"/>
        <v>1.6</v>
      </c>
      <c r="G52" s="28">
        <v>1600</v>
      </c>
      <c r="H52" s="26">
        <f t="shared" si="2"/>
        <v>77.431968756200618</v>
      </c>
      <c r="I52" s="2"/>
    </row>
    <row r="53" spans="1:9" ht="46.8" outlineLevel="2" x14ac:dyDescent="0.3">
      <c r="A53" s="55" t="s">
        <v>90</v>
      </c>
      <c r="B53" s="56" t="s">
        <v>67</v>
      </c>
      <c r="C53" s="56" t="s">
        <v>2</v>
      </c>
      <c r="D53" s="9">
        <f>E53/1000</f>
        <v>181.1</v>
      </c>
      <c r="E53" s="57">
        <f>E54</f>
        <v>181100</v>
      </c>
      <c r="F53" s="80">
        <f t="shared" ref="F53:G53" si="21">F54</f>
        <v>37.242779999999996</v>
      </c>
      <c r="G53" s="57">
        <f t="shared" si="21"/>
        <v>37242.78</v>
      </c>
      <c r="H53" s="26">
        <f t="shared" si="2"/>
        <v>20.564759801214798</v>
      </c>
      <c r="I53" s="2"/>
    </row>
    <row r="54" spans="1:9" ht="31.2" x14ac:dyDescent="0.3">
      <c r="A54" s="58" t="s">
        <v>91</v>
      </c>
      <c r="B54" s="59" t="s">
        <v>68</v>
      </c>
      <c r="C54" s="59" t="s">
        <v>2</v>
      </c>
      <c r="D54" s="9">
        <f>E54/1000</f>
        <v>181.1</v>
      </c>
      <c r="E54" s="60">
        <f>E55</f>
        <v>181100</v>
      </c>
      <c r="F54" s="81">
        <f t="shared" ref="F54:G54" si="22">F55</f>
        <v>37.242779999999996</v>
      </c>
      <c r="G54" s="60">
        <f t="shared" si="22"/>
        <v>37242.78</v>
      </c>
      <c r="H54" s="40">
        <f t="shared" si="2"/>
        <v>20.564759801214798</v>
      </c>
      <c r="I54" s="2"/>
    </row>
    <row r="55" spans="1:9" ht="31.2" outlineLevel="1" x14ac:dyDescent="0.3">
      <c r="A55" s="16" t="s">
        <v>10</v>
      </c>
      <c r="B55" s="59" t="s">
        <v>68</v>
      </c>
      <c r="C55" s="59" t="s">
        <v>11</v>
      </c>
      <c r="D55" s="9">
        <f>E55/1000</f>
        <v>181.1</v>
      </c>
      <c r="E55" s="60">
        <f>181100</f>
        <v>181100</v>
      </c>
      <c r="F55" s="25">
        <f t="shared" si="0"/>
        <v>37.242779999999996</v>
      </c>
      <c r="G55" s="28">
        <v>37242.78</v>
      </c>
      <c r="H55" s="26">
        <f t="shared" si="2"/>
        <v>20.564759801214798</v>
      </c>
      <c r="I55" s="2"/>
    </row>
    <row r="56" spans="1:9" ht="62.4" outlineLevel="1" x14ac:dyDescent="0.3">
      <c r="A56" s="12" t="s">
        <v>92</v>
      </c>
      <c r="B56" s="13" t="s">
        <v>30</v>
      </c>
      <c r="C56" s="13" t="s">
        <v>2</v>
      </c>
      <c r="D56" s="11">
        <f t="shared" si="3"/>
        <v>276.2</v>
      </c>
      <c r="E56" s="28">
        <f>E57</f>
        <v>276200</v>
      </c>
      <c r="F56" s="25">
        <f t="shared" si="0"/>
        <v>26.2</v>
      </c>
      <c r="G56" s="28">
        <f>G57</f>
        <v>26200</v>
      </c>
      <c r="H56" s="26">
        <f t="shared" si="2"/>
        <v>9.485879797248371</v>
      </c>
      <c r="I56" s="2"/>
    </row>
    <row r="57" spans="1:9" ht="31.2" outlineLevel="2" x14ac:dyDescent="0.3">
      <c r="A57" s="5" t="s">
        <v>31</v>
      </c>
      <c r="B57" s="3" t="s">
        <v>32</v>
      </c>
      <c r="C57" s="3" t="s">
        <v>2</v>
      </c>
      <c r="D57" s="9">
        <f>E57/1000</f>
        <v>276.2</v>
      </c>
      <c r="E57" s="28">
        <f>E58</f>
        <v>276200</v>
      </c>
      <c r="F57" s="25">
        <f t="shared" si="0"/>
        <v>26.2</v>
      </c>
      <c r="G57" s="28">
        <f>G58</f>
        <v>26200</v>
      </c>
      <c r="H57" s="26">
        <f t="shared" si="2"/>
        <v>9.485879797248371</v>
      </c>
      <c r="I57" s="2"/>
    </row>
    <row r="58" spans="1:9" ht="31.2" outlineLevel="1" x14ac:dyDescent="0.3">
      <c r="A58" s="5" t="s">
        <v>10</v>
      </c>
      <c r="B58" s="3" t="s">
        <v>32</v>
      </c>
      <c r="C58" s="3" t="s">
        <v>11</v>
      </c>
      <c r="D58" s="9">
        <f t="shared" si="3"/>
        <v>276.2</v>
      </c>
      <c r="E58" s="28">
        <v>276200</v>
      </c>
      <c r="F58" s="25">
        <f t="shared" si="0"/>
        <v>26.2</v>
      </c>
      <c r="G58" s="28">
        <v>26200</v>
      </c>
      <c r="H58" s="26">
        <f t="shared" si="2"/>
        <v>9.485879797248371</v>
      </c>
      <c r="I58" s="2"/>
    </row>
    <row r="59" spans="1:9" ht="46.8" outlineLevel="2" x14ac:dyDescent="0.3">
      <c r="A59" s="12" t="s">
        <v>93</v>
      </c>
      <c r="B59" s="13" t="s">
        <v>33</v>
      </c>
      <c r="C59" s="13" t="s">
        <v>2</v>
      </c>
      <c r="D59" s="11">
        <f>E59/1000</f>
        <v>2537.0212700000002</v>
      </c>
      <c r="E59" s="28">
        <f>E60+E62+E64+E66+E68+E70+E72</f>
        <v>2537021.27</v>
      </c>
      <c r="F59" s="73">
        <f t="shared" ref="F59" si="23">F60+F62+F64+F66+F68+F70+F72</f>
        <v>1819.3880199999999</v>
      </c>
      <c r="G59" s="28">
        <f>G60+G62+G64+G66+G68+G70+G72</f>
        <v>1819388.02</v>
      </c>
      <c r="H59" s="26">
        <f t="shared" si="2"/>
        <v>71.713550119349208</v>
      </c>
      <c r="I59" s="2"/>
    </row>
    <row r="60" spans="1:9" outlineLevel="1" x14ac:dyDescent="0.3">
      <c r="A60" s="5" t="s">
        <v>34</v>
      </c>
      <c r="B60" s="3" t="s">
        <v>35</v>
      </c>
      <c r="C60" s="3" t="s">
        <v>2</v>
      </c>
      <c r="D60" s="9">
        <f t="shared" si="3"/>
        <v>296.32328000000001</v>
      </c>
      <c r="E60" s="28">
        <f>E61</f>
        <v>296323.28000000003</v>
      </c>
      <c r="F60" s="25">
        <f t="shared" si="0"/>
        <v>165.39406</v>
      </c>
      <c r="G60" s="28">
        <f t="shared" ref="G60" si="24">G61</f>
        <v>165394.06</v>
      </c>
      <c r="H60" s="26">
        <f t="shared" si="2"/>
        <v>55.815412140416363</v>
      </c>
      <c r="I60" s="2"/>
    </row>
    <row r="61" spans="1:9" ht="31.2" outlineLevel="2" x14ac:dyDescent="0.3">
      <c r="A61" s="5" t="s">
        <v>10</v>
      </c>
      <c r="B61" s="3" t="s">
        <v>35</v>
      </c>
      <c r="C61" s="3" t="s">
        <v>11</v>
      </c>
      <c r="D61" s="9">
        <f t="shared" si="3"/>
        <v>296.32328000000001</v>
      </c>
      <c r="E61" s="28">
        <f>256600+39723.28</f>
        <v>296323.28000000003</v>
      </c>
      <c r="F61" s="25">
        <f t="shared" si="0"/>
        <v>165.39406</v>
      </c>
      <c r="G61" s="28">
        <v>165394.06</v>
      </c>
      <c r="H61" s="26">
        <f t="shared" si="2"/>
        <v>55.815412140416363</v>
      </c>
      <c r="I61" s="2"/>
    </row>
    <row r="62" spans="1:9" outlineLevel="1" x14ac:dyDescent="0.3">
      <c r="A62" s="5" t="s">
        <v>36</v>
      </c>
      <c r="B62" s="3" t="s">
        <v>37</v>
      </c>
      <c r="C62" s="3" t="s">
        <v>2</v>
      </c>
      <c r="D62" s="9">
        <f>D63</f>
        <v>115</v>
      </c>
      <c r="E62" s="28">
        <f>E63</f>
        <v>115000</v>
      </c>
      <c r="F62" s="25">
        <f t="shared" si="0"/>
        <v>0</v>
      </c>
      <c r="G62" s="28">
        <f t="shared" ref="G62" si="25">G63</f>
        <v>0</v>
      </c>
      <c r="H62" s="26">
        <f t="shared" si="2"/>
        <v>0</v>
      </c>
      <c r="I62" s="2"/>
    </row>
    <row r="63" spans="1:9" ht="31.2" outlineLevel="2" x14ac:dyDescent="0.3">
      <c r="A63" s="5" t="s">
        <v>10</v>
      </c>
      <c r="B63" s="3" t="s">
        <v>37</v>
      </c>
      <c r="C63" s="3" t="s">
        <v>11</v>
      </c>
      <c r="D63" s="9">
        <f>E63/1000</f>
        <v>115</v>
      </c>
      <c r="E63" s="28">
        <v>115000</v>
      </c>
      <c r="F63" s="25">
        <f t="shared" si="0"/>
        <v>0</v>
      </c>
      <c r="G63" s="28"/>
      <c r="H63" s="26">
        <f t="shared" si="2"/>
        <v>0</v>
      </c>
      <c r="I63" s="2"/>
    </row>
    <row r="64" spans="1:9" ht="46.8" customHeight="1" outlineLevel="1" x14ac:dyDescent="0.3">
      <c r="A64" s="5" t="s">
        <v>38</v>
      </c>
      <c r="B64" s="3" t="s">
        <v>39</v>
      </c>
      <c r="C64" s="3" t="s">
        <v>2</v>
      </c>
      <c r="D64" s="9">
        <f t="shared" si="3"/>
        <v>542.5</v>
      </c>
      <c r="E64" s="28">
        <f>E65</f>
        <v>542500</v>
      </c>
      <c r="F64" s="25">
        <f t="shared" si="0"/>
        <v>249.48689999999999</v>
      </c>
      <c r="G64" s="28">
        <f t="shared" ref="G64" si="26">G65</f>
        <v>249486.9</v>
      </c>
      <c r="H64" s="26">
        <f t="shared" si="2"/>
        <v>45.988368663594471</v>
      </c>
      <c r="I64" s="2"/>
    </row>
    <row r="65" spans="1:9" ht="46.8" customHeight="1" outlineLevel="2" x14ac:dyDescent="0.3">
      <c r="A65" s="5" t="s">
        <v>10</v>
      </c>
      <c r="B65" s="3" t="s">
        <v>39</v>
      </c>
      <c r="C65" s="3" t="s">
        <v>11</v>
      </c>
      <c r="D65" s="9">
        <f t="shared" si="3"/>
        <v>542.5</v>
      </c>
      <c r="E65" s="28">
        <f>502500+40000</f>
        <v>542500</v>
      </c>
      <c r="F65" s="25">
        <f t="shared" si="0"/>
        <v>249.48689999999999</v>
      </c>
      <c r="G65" s="28">
        <v>249486.9</v>
      </c>
      <c r="H65" s="26">
        <f t="shared" si="2"/>
        <v>45.988368663594471</v>
      </c>
      <c r="I65" s="2"/>
    </row>
    <row r="66" spans="1:9" ht="46.8" customHeight="1" outlineLevel="1" x14ac:dyDescent="0.3">
      <c r="A66" s="5" t="s">
        <v>40</v>
      </c>
      <c r="B66" s="3" t="s">
        <v>41</v>
      </c>
      <c r="C66" s="3" t="s">
        <v>2</v>
      </c>
      <c r="D66" s="9">
        <f>D67</f>
        <v>349</v>
      </c>
      <c r="E66" s="28">
        <f>E67</f>
        <v>349000</v>
      </c>
      <c r="F66" s="25">
        <f t="shared" si="0"/>
        <v>198.30453</v>
      </c>
      <c r="G66" s="28">
        <f t="shared" ref="G66" si="27">G67</f>
        <v>198304.53</v>
      </c>
      <c r="H66" s="26">
        <f t="shared" si="2"/>
        <v>56.820782234957022</v>
      </c>
      <c r="I66" s="2"/>
    </row>
    <row r="67" spans="1:9" ht="46.8" customHeight="1" outlineLevel="2" x14ac:dyDescent="0.3">
      <c r="A67" s="5" t="s">
        <v>10</v>
      </c>
      <c r="B67" s="3" t="s">
        <v>41</v>
      </c>
      <c r="C67" s="3" t="s">
        <v>11</v>
      </c>
      <c r="D67" s="9">
        <f>E67/1000</f>
        <v>349</v>
      </c>
      <c r="E67" s="28">
        <v>349000</v>
      </c>
      <c r="F67" s="25">
        <f t="shared" si="0"/>
        <v>198.30453</v>
      </c>
      <c r="G67" s="28">
        <v>198304.53</v>
      </c>
      <c r="H67" s="26">
        <f t="shared" si="2"/>
        <v>56.820782234957022</v>
      </c>
      <c r="I67" s="2"/>
    </row>
    <row r="68" spans="1:9" ht="31.2" x14ac:dyDescent="0.3">
      <c r="A68" s="5" t="s">
        <v>42</v>
      </c>
      <c r="B68" s="3" t="s">
        <v>43</v>
      </c>
      <c r="C68" s="3" t="s">
        <v>2</v>
      </c>
      <c r="D68" s="9">
        <f t="shared" ref="D68:D74" si="28">E68/1000</f>
        <v>119</v>
      </c>
      <c r="E68" s="28">
        <f>E69</f>
        <v>119000</v>
      </c>
      <c r="F68" s="39">
        <f>G68/1000</f>
        <v>112.812</v>
      </c>
      <c r="G68" s="38">
        <f>G69</f>
        <v>112812</v>
      </c>
      <c r="H68" s="40">
        <f t="shared" si="2"/>
        <v>94.8</v>
      </c>
      <c r="I68" s="2"/>
    </row>
    <row r="69" spans="1:9" ht="31.2" outlineLevel="1" x14ac:dyDescent="0.3">
      <c r="A69" s="5" t="s">
        <v>10</v>
      </c>
      <c r="B69" s="3" t="s">
        <v>43</v>
      </c>
      <c r="C69" s="3" t="s">
        <v>11</v>
      </c>
      <c r="D69" s="9">
        <f t="shared" si="28"/>
        <v>119</v>
      </c>
      <c r="E69" s="28">
        <v>119000</v>
      </c>
      <c r="F69" s="25">
        <f>G69/1000</f>
        <v>112.812</v>
      </c>
      <c r="G69" s="28">
        <v>112812</v>
      </c>
      <c r="H69" s="26">
        <f t="shared" si="2"/>
        <v>94.8</v>
      </c>
      <c r="I69" s="2"/>
    </row>
    <row r="70" spans="1:9" outlineLevel="2" x14ac:dyDescent="0.3">
      <c r="A70" s="61" t="s">
        <v>94</v>
      </c>
      <c r="B70" s="18" t="s">
        <v>130</v>
      </c>
      <c r="C70" s="3" t="s">
        <v>2</v>
      </c>
      <c r="D70" s="9">
        <f t="shared" si="28"/>
        <v>742.68832999999995</v>
      </c>
      <c r="E70" s="28">
        <f>E71</f>
        <v>742688.33</v>
      </c>
      <c r="F70" s="25">
        <f>G70/1000</f>
        <v>727.75821999999994</v>
      </c>
      <c r="G70" s="28">
        <f>G71</f>
        <v>727758.22</v>
      </c>
      <c r="H70" s="26">
        <f t="shared" si="2"/>
        <v>97.989720667887696</v>
      </c>
      <c r="I70" s="2"/>
    </row>
    <row r="71" spans="1:9" ht="31.2" outlineLevel="2" x14ac:dyDescent="0.3">
      <c r="A71" s="61" t="s">
        <v>95</v>
      </c>
      <c r="B71" s="18" t="s">
        <v>130</v>
      </c>
      <c r="C71" s="3" t="s">
        <v>11</v>
      </c>
      <c r="D71" s="9">
        <f t="shared" si="28"/>
        <v>742.68832999999995</v>
      </c>
      <c r="E71" s="28">
        <v>742688.33</v>
      </c>
      <c r="F71" s="25">
        <f t="shared" si="0"/>
        <v>727.75821999999994</v>
      </c>
      <c r="G71" s="28">
        <v>727758.22</v>
      </c>
      <c r="H71" s="26">
        <f t="shared" si="2"/>
        <v>97.989720667887696</v>
      </c>
      <c r="I71" s="2"/>
    </row>
    <row r="72" spans="1:9" outlineLevel="2" x14ac:dyDescent="0.3">
      <c r="A72" s="61" t="s">
        <v>96</v>
      </c>
      <c r="B72" s="3" t="s">
        <v>131</v>
      </c>
      <c r="C72" s="3" t="s">
        <v>2</v>
      </c>
      <c r="D72" s="9">
        <f t="shared" si="28"/>
        <v>372.50966</v>
      </c>
      <c r="E72" s="28">
        <f>E73</f>
        <v>372509.66</v>
      </c>
      <c r="F72" s="25">
        <f t="shared" si="0"/>
        <v>365.63231000000002</v>
      </c>
      <c r="G72" s="28">
        <f>G73</f>
        <v>365632.31</v>
      </c>
      <c r="H72" s="26">
        <f t="shared" si="2"/>
        <v>98.153779421451787</v>
      </c>
      <c r="I72" s="2"/>
    </row>
    <row r="73" spans="1:9" ht="31.2" outlineLevel="2" x14ac:dyDescent="0.3">
      <c r="A73" s="61" t="s">
        <v>95</v>
      </c>
      <c r="B73" s="3" t="str">
        <f>B72</f>
        <v>07Q51S7170</v>
      </c>
      <c r="C73" s="3" t="s">
        <v>11</v>
      </c>
      <c r="D73" s="9">
        <f t="shared" si="28"/>
        <v>372.50966</v>
      </c>
      <c r="E73" s="28">
        <v>372509.66</v>
      </c>
      <c r="F73" s="25">
        <f t="shared" si="0"/>
        <v>365.63231000000002</v>
      </c>
      <c r="G73" s="28">
        <v>365632.31</v>
      </c>
      <c r="H73" s="26">
        <f t="shared" si="2"/>
        <v>98.153779421451787</v>
      </c>
      <c r="I73" s="2"/>
    </row>
    <row r="74" spans="1:9" ht="46.8" outlineLevel="2" x14ac:dyDescent="0.3">
      <c r="A74" s="12" t="s">
        <v>97</v>
      </c>
      <c r="B74" s="13" t="s">
        <v>44</v>
      </c>
      <c r="C74" s="13" t="s">
        <v>2</v>
      </c>
      <c r="D74" s="11">
        <f t="shared" si="28"/>
        <v>2304.8205200000002</v>
      </c>
      <c r="E74" s="28">
        <f>E75+E78+E80</f>
        <v>2304820.52</v>
      </c>
      <c r="F74" s="73">
        <f t="shared" ref="F74:G74" si="29">F75+F78+F80</f>
        <v>1657.9367499999998</v>
      </c>
      <c r="G74" s="28">
        <f t="shared" si="29"/>
        <v>1657936.75</v>
      </c>
      <c r="H74" s="26">
        <f t="shared" si="2"/>
        <v>71.933442782781171</v>
      </c>
      <c r="I74" s="2"/>
    </row>
    <row r="75" spans="1:9" outlineLevel="2" x14ac:dyDescent="0.3">
      <c r="A75" s="5" t="s">
        <v>45</v>
      </c>
      <c r="B75" s="3" t="s">
        <v>46</v>
      </c>
      <c r="C75" s="3" t="s">
        <v>2</v>
      </c>
      <c r="D75" s="9">
        <f>E75/1000</f>
        <v>1923.2205200000001</v>
      </c>
      <c r="E75" s="28">
        <f>E76+E77</f>
        <v>1923220.52</v>
      </c>
      <c r="F75" s="73">
        <f t="shared" ref="F75:G75" si="30">F76+F77</f>
        <v>1314.53675</v>
      </c>
      <c r="G75" s="28">
        <f t="shared" si="30"/>
        <v>1314536.75</v>
      </c>
      <c r="H75" s="26">
        <f t="shared" si="2"/>
        <v>68.350807217884707</v>
      </c>
      <c r="I75" s="2"/>
    </row>
    <row r="76" spans="1:9" ht="62.4" x14ac:dyDescent="0.3">
      <c r="A76" s="5" t="s">
        <v>6</v>
      </c>
      <c r="B76" s="3" t="s">
        <v>46</v>
      </c>
      <c r="C76" s="3" t="s">
        <v>7</v>
      </c>
      <c r="D76" s="9">
        <f>E76/1000</f>
        <v>878.32</v>
      </c>
      <c r="E76" s="28">
        <v>878320</v>
      </c>
      <c r="F76" s="39">
        <f t="shared" si="0"/>
        <v>608.61481000000003</v>
      </c>
      <c r="G76" s="38">
        <v>608614.81000000006</v>
      </c>
      <c r="H76" s="40">
        <f t="shared" si="2"/>
        <v>69.293060615720918</v>
      </c>
      <c r="I76" s="2"/>
    </row>
    <row r="77" spans="1:9" ht="31.2" outlineLevel="1" x14ac:dyDescent="0.3">
      <c r="A77" s="5" t="s">
        <v>10</v>
      </c>
      <c r="B77" s="3" t="s">
        <v>46</v>
      </c>
      <c r="C77" s="3" t="s">
        <v>11</v>
      </c>
      <c r="D77" s="9">
        <f t="shared" ref="D77:D128" si="31">E77/1000</f>
        <v>1044.9005199999999</v>
      </c>
      <c r="E77" s="28">
        <v>1044900.52</v>
      </c>
      <c r="F77" s="25">
        <f t="shared" si="0"/>
        <v>705.92193999999995</v>
      </c>
      <c r="G77" s="28">
        <v>705921.94</v>
      </c>
      <c r="H77" s="26">
        <f t="shared" si="2"/>
        <v>67.558770092295489</v>
      </c>
      <c r="I77" s="2"/>
    </row>
    <row r="78" spans="1:9" outlineLevel="2" x14ac:dyDescent="0.3">
      <c r="A78" s="5" t="s">
        <v>45</v>
      </c>
      <c r="B78" s="3" t="str">
        <f>B79</f>
        <v>080001403А</v>
      </c>
      <c r="C78" s="3" t="s">
        <v>2</v>
      </c>
      <c r="D78" s="9">
        <f t="shared" si="31"/>
        <v>381.6</v>
      </c>
      <c r="E78" s="28">
        <f>E79</f>
        <v>381600</v>
      </c>
      <c r="F78" s="73">
        <f t="shared" ref="F78" si="32">F79</f>
        <v>343.4</v>
      </c>
      <c r="G78" s="28">
        <f t="shared" ref="G78" si="33">G79</f>
        <v>343400</v>
      </c>
      <c r="H78" s="26">
        <f t="shared" si="2"/>
        <v>89.989517819706492</v>
      </c>
      <c r="I78" s="2"/>
    </row>
    <row r="79" spans="1:9" ht="62.4" x14ac:dyDescent="0.3">
      <c r="A79" s="5" t="s">
        <v>6</v>
      </c>
      <c r="B79" s="3" t="s">
        <v>98</v>
      </c>
      <c r="C79" s="3" t="s">
        <v>7</v>
      </c>
      <c r="D79" s="9">
        <f t="shared" si="31"/>
        <v>381.6</v>
      </c>
      <c r="E79" s="28">
        <v>381600</v>
      </c>
      <c r="F79" s="39">
        <f>G79/1000</f>
        <v>343.4</v>
      </c>
      <c r="G79" s="38">
        <v>343400</v>
      </c>
      <c r="H79" s="40">
        <f t="shared" si="2"/>
        <v>89.989517819706492</v>
      </c>
      <c r="I79" s="2"/>
    </row>
    <row r="80" spans="1:9" hidden="1" outlineLevel="1" x14ac:dyDescent="0.3">
      <c r="A80" s="62" t="s">
        <v>99</v>
      </c>
      <c r="B80" s="3" t="s">
        <v>72</v>
      </c>
      <c r="C80" s="18" t="s">
        <v>2</v>
      </c>
      <c r="D80" s="9">
        <f t="shared" si="31"/>
        <v>0</v>
      </c>
      <c r="E80" s="28">
        <f>E81</f>
        <v>0</v>
      </c>
      <c r="F80" s="25">
        <f>G80/1000</f>
        <v>0</v>
      </c>
      <c r="G80" s="28"/>
      <c r="H80" s="26" t="e">
        <f t="shared" si="2"/>
        <v>#DIV/0!</v>
      </c>
      <c r="I80" s="2"/>
    </row>
    <row r="81" spans="1:9" ht="26.4" hidden="1" outlineLevel="2" x14ac:dyDescent="0.3">
      <c r="A81" s="62" t="s">
        <v>100</v>
      </c>
      <c r="B81" s="3" t="s">
        <v>72</v>
      </c>
      <c r="C81" s="18" t="s">
        <v>11</v>
      </c>
      <c r="D81" s="9">
        <f t="shared" si="31"/>
        <v>0</v>
      </c>
      <c r="E81" s="28">
        <v>0</v>
      </c>
      <c r="F81" s="25">
        <f>G81/1000</f>
        <v>0</v>
      </c>
      <c r="G81" s="28"/>
      <c r="H81" s="26" t="e">
        <f t="shared" si="2"/>
        <v>#DIV/0!</v>
      </c>
      <c r="I81" s="2"/>
    </row>
    <row r="82" spans="1:9" ht="46.8" outlineLevel="2" x14ac:dyDescent="0.3">
      <c r="A82" s="12" t="s">
        <v>101</v>
      </c>
      <c r="B82" s="13" t="s">
        <v>47</v>
      </c>
      <c r="C82" s="13" t="s">
        <v>2</v>
      </c>
      <c r="D82" s="11">
        <f t="shared" si="31"/>
        <v>15</v>
      </c>
      <c r="E82" s="28">
        <f>E83</f>
        <v>15000</v>
      </c>
      <c r="F82" s="73">
        <f t="shared" ref="F82:G82" si="34">F83</f>
        <v>15</v>
      </c>
      <c r="G82" s="28">
        <f t="shared" si="34"/>
        <v>15000</v>
      </c>
      <c r="H82" s="26">
        <f t="shared" si="2"/>
        <v>100</v>
      </c>
      <c r="I82" s="2"/>
    </row>
    <row r="83" spans="1:9" outlineLevel="1" x14ac:dyDescent="0.3">
      <c r="A83" s="5" t="s">
        <v>48</v>
      </c>
      <c r="B83" s="3" t="s">
        <v>49</v>
      </c>
      <c r="C83" s="3" t="s">
        <v>2</v>
      </c>
      <c r="D83" s="9">
        <f t="shared" si="31"/>
        <v>15</v>
      </c>
      <c r="E83" s="28">
        <f>E84</f>
        <v>15000</v>
      </c>
      <c r="F83" s="25">
        <f t="shared" si="0"/>
        <v>15</v>
      </c>
      <c r="G83" s="28">
        <f t="shared" ref="G83" si="35">G84</f>
        <v>15000</v>
      </c>
      <c r="H83" s="26">
        <f t="shared" si="2"/>
        <v>100</v>
      </c>
      <c r="I83" s="2"/>
    </row>
    <row r="84" spans="1:9" ht="31.2" outlineLevel="2" x14ac:dyDescent="0.3">
      <c r="A84" s="5" t="s">
        <v>10</v>
      </c>
      <c r="B84" s="3" t="s">
        <v>49</v>
      </c>
      <c r="C84" s="3">
        <v>200</v>
      </c>
      <c r="D84" s="9">
        <f t="shared" si="31"/>
        <v>15</v>
      </c>
      <c r="E84" s="28">
        <v>15000</v>
      </c>
      <c r="F84" s="25">
        <f t="shared" si="0"/>
        <v>15</v>
      </c>
      <c r="G84" s="28">
        <v>15000</v>
      </c>
      <c r="H84" s="26">
        <f t="shared" si="2"/>
        <v>100</v>
      </c>
      <c r="I84" s="2"/>
    </row>
    <row r="85" spans="1:9" ht="62.4" outlineLevel="1" x14ac:dyDescent="0.3">
      <c r="A85" s="12" t="s">
        <v>102</v>
      </c>
      <c r="B85" s="13" t="s">
        <v>50</v>
      </c>
      <c r="C85" s="13" t="s">
        <v>2</v>
      </c>
      <c r="D85" s="11">
        <f t="shared" si="31"/>
        <v>12444.747539999998</v>
      </c>
      <c r="E85" s="28">
        <f>E86+E89+E93+E95+E97+E99+E91</f>
        <v>12444747.539999999</v>
      </c>
      <c r="F85" s="28">
        <f t="shared" ref="F85:G85" si="36">F86+F89+F93+F95+F97+F99+F91</f>
        <v>10324.548299999999</v>
      </c>
      <c r="G85" s="28">
        <f t="shared" si="36"/>
        <v>10324548.299999999</v>
      </c>
      <c r="H85" s="26">
        <f t="shared" si="2"/>
        <v>82.963099627491516</v>
      </c>
      <c r="I85" s="2"/>
    </row>
    <row r="86" spans="1:9" ht="31.2" outlineLevel="2" x14ac:dyDescent="0.3">
      <c r="A86" s="5" t="s">
        <v>51</v>
      </c>
      <c r="B86" s="3" t="s">
        <v>52</v>
      </c>
      <c r="C86" s="3" t="s">
        <v>2</v>
      </c>
      <c r="D86" s="9">
        <f t="shared" si="31"/>
        <v>2326.4013599999998</v>
      </c>
      <c r="E86" s="28">
        <f>E87+E88</f>
        <v>2326401.36</v>
      </c>
      <c r="F86" s="73">
        <f t="shared" ref="F86:G86" si="37">F87+F88</f>
        <v>1463.23415</v>
      </c>
      <c r="G86" s="28">
        <f t="shared" si="37"/>
        <v>1463234.15</v>
      </c>
      <c r="H86" s="26">
        <f t="shared" si="2"/>
        <v>62.896891961926983</v>
      </c>
      <c r="I86" s="2"/>
    </row>
    <row r="87" spans="1:9" ht="46.8" customHeight="1" outlineLevel="2" x14ac:dyDescent="0.3">
      <c r="A87" s="5" t="s">
        <v>10</v>
      </c>
      <c r="B87" s="3" t="s">
        <v>52</v>
      </c>
      <c r="C87" s="3" t="s">
        <v>11</v>
      </c>
      <c r="D87" s="9">
        <f t="shared" si="31"/>
        <v>2326.4013599999998</v>
      </c>
      <c r="E87" s="28">
        <v>2326401.36</v>
      </c>
      <c r="F87" s="25">
        <f t="shared" si="0"/>
        <v>1463.23415</v>
      </c>
      <c r="G87" s="28">
        <v>1463234.15</v>
      </c>
      <c r="H87" s="26">
        <f t="shared" si="2"/>
        <v>62.896891961926983</v>
      </c>
      <c r="I87" s="2"/>
    </row>
    <row r="88" spans="1:9" ht="31.2" hidden="1" customHeight="1" outlineLevel="2" x14ac:dyDescent="0.3">
      <c r="A88" s="5" t="s">
        <v>103</v>
      </c>
      <c r="B88" s="3">
        <v>1100004110</v>
      </c>
      <c r="C88" s="3">
        <v>800</v>
      </c>
      <c r="D88" s="9">
        <f t="shared" si="31"/>
        <v>0</v>
      </c>
      <c r="E88" s="28">
        <v>0</v>
      </c>
      <c r="F88" s="25">
        <f t="shared" si="0"/>
        <v>0</v>
      </c>
      <c r="G88" s="28">
        <v>0</v>
      </c>
      <c r="H88" s="26" t="e">
        <f t="shared" si="2"/>
        <v>#DIV/0!</v>
      </c>
      <c r="I88" s="2"/>
    </row>
    <row r="89" spans="1:9" outlineLevel="1" collapsed="1" x14ac:dyDescent="0.3">
      <c r="A89" s="61" t="s">
        <v>94</v>
      </c>
      <c r="B89" s="3" t="s">
        <v>132</v>
      </c>
      <c r="C89" s="3" t="s">
        <v>2</v>
      </c>
      <c r="D89" s="9">
        <f t="shared" si="31"/>
        <v>1257.3116699999998</v>
      </c>
      <c r="E89" s="28">
        <f>E90</f>
        <v>1257311.67</v>
      </c>
      <c r="F89" s="25">
        <f t="shared" si="0"/>
        <v>477.82209</v>
      </c>
      <c r="G89" s="28">
        <f t="shared" ref="G89" si="38">G90</f>
        <v>477822.09</v>
      </c>
      <c r="H89" s="26">
        <f t="shared" si="2"/>
        <v>38.003472122389518</v>
      </c>
      <c r="I89" s="2"/>
    </row>
    <row r="90" spans="1:9" ht="31.2" outlineLevel="2" x14ac:dyDescent="0.3">
      <c r="A90" s="61" t="s">
        <v>95</v>
      </c>
      <c r="B90" s="3" t="s">
        <v>132</v>
      </c>
      <c r="C90" s="3" t="s">
        <v>11</v>
      </c>
      <c r="D90" s="9">
        <f t="shared" si="31"/>
        <v>1257.3116699999998</v>
      </c>
      <c r="E90" s="28">
        <v>1257311.67</v>
      </c>
      <c r="F90" s="25">
        <f t="shared" si="0"/>
        <v>477.82209</v>
      </c>
      <c r="G90" s="28">
        <v>477822.09</v>
      </c>
      <c r="H90" s="26">
        <f t="shared" si="2"/>
        <v>38.003472122389518</v>
      </c>
      <c r="I90" s="2"/>
    </row>
    <row r="91" spans="1:9" x14ac:dyDescent="0.3">
      <c r="A91" s="61" t="s">
        <v>96</v>
      </c>
      <c r="B91" s="3" t="s">
        <v>133</v>
      </c>
      <c r="C91" s="3" t="s">
        <v>2</v>
      </c>
      <c r="D91" s="9">
        <f t="shared" si="31"/>
        <v>632.49033999999995</v>
      </c>
      <c r="E91" s="28">
        <f>E92</f>
        <v>632490.34</v>
      </c>
      <c r="F91" s="39">
        <f>G91/1000</f>
        <v>240.86991</v>
      </c>
      <c r="G91" s="38">
        <f>G92</f>
        <v>240869.91</v>
      </c>
      <c r="H91" s="40">
        <f>F91/D91*100</f>
        <v>38.08278083741169</v>
      </c>
      <c r="I91" s="2"/>
    </row>
    <row r="92" spans="1:9" ht="31.2" outlineLevel="1" x14ac:dyDescent="0.3">
      <c r="A92" s="61" t="s">
        <v>95</v>
      </c>
      <c r="B92" s="3" t="s">
        <v>133</v>
      </c>
      <c r="C92" s="3" t="s">
        <v>11</v>
      </c>
      <c r="D92" s="9">
        <f t="shared" si="31"/>
        <v>632.49033999999995</v>
      </c>
      <c r="E92" s="28">
        <v>632490.34</v>
      </c>
      <c r="F92" s="25">
        <f>G92/1000</f>
        <v>240.86991</v>
      </c>
      <c r="G92" s="28">
        <v>240869.91</v>
      </c>
      <c r="H92" s="26">
        <f>F92/D92*100</f>
        <v>38.08278083741169</v>
      </c>
      <c r="I92" s="2"/>
    </row>
    <row r="93" spans="1:9" ht="62.4" outlineLevel="2" x14ac:dyDescent="0.3">
      <c r="A93" s="5" t="s">
        <v>104</v>
      </c>
      <c r="B93" s="3" t="s">
        <v>134</v>
      </c>
      <c r="C93" s="3" t="s">
        <v>2</v>
      </c>
      <c r="D93" s="9">
        <f t="shared" si="31"/>
        <v>7249.8</v>
      </c>
      <c r="E93" s="28">
        <f>E94</f>
        <v>7249800</v>
      </c>
      <c r="F93" s="25">
        <f>G93/1000</f>
        <v>7209.1390000000001</v>
      </c>
      <c r="G93" s="28">
        <f>G94</f>
        <v>7209139</v>
      </c>
      <c r="H93" s="26">
        <f>F93/D93*100</f>
        <v>99.439143148776523</v>
      </c>
      <c r="I93" s="2"/>
    </row>
    <row r="94" spans="1:9" ht="46.8" customHeight="1" outlineLevel="1" x14ac:dyDescent="0.3">
      <c r="A94" s="5" t="s">
        <v>10</v>
      </c>
      <c r="B94" s="3" t="s">
        <v>134</v>
      </c>
      <c r="C94" s="3" t="s">
        <v>11</v>
      </c>
      <c r="D94" s="9">
        <f t="shared" si="31"/>
        <v>7249.8</v>
      </c>
      <c r="E94" s="28">
        <v>7249800</v>
      </c>
      <c r="F94" s="25">
        <f t="shared" ref="F94:G124" si="39">G94/1000</f>
        <v>7209.1390000000001</v>
      </c>
      <c r="G94" s="28">
        <v>7209139</v>
      </c>
      <c r="H94" s="26">
        <f t="shared" ref="H94:H129" si="40">F94/D94*100</f>
        <v>99.439143148776523</v>
      </c>
      <c r="I94" s="2"/>
    </row>
    <row r="95" spans="1:9" ht="31.2" customHeight="1" outlineLevel="2" x14ac:dyDescent="0.3">
      <c r="A95" s="5" t="s">
        <v>105</v>
      </c>
      <c r="B95" s="18" t="s">
        <v>135</v>
      </c>
      <c r="C95" s="18" t="s">
        <v>2</v>
      </c>
      <c r="D95" s="9">
        <f t="shared" si="31"/>
        <v>7.258</v>
      </c>
      <c r="E95" s="28">
        <f>E96</f>
        <v>7258</v>
      </c>
      <c r="F95" s="25">
        <f t="shared" si="39"/>
        <v>7.2176099999999996</v>
      </c>
      <c r="G95" s="28">
        <f>G96</f>
        <v>7217.61</v>
      </c>
      <c r="H95" s="26">
        <f t="shared" si="40"/>
        <v>99.443510608983189</v>
      </c>
      <c r="I95" s="2"/>
    </row>
    <row r="96" spans="1:9" ht="15.6" customHeight="1" outlineLevel="1" x14ac:dyDescent="0.3">
      <c r="A96" s="5" t="s">
        <v>10</v>
      </c>
      <c r="B96" s="18" t="s">
        <v>135</v>
      </c>
      <c r="C96" s="18" t="s">
        <v>11</v>
      </c>
      <c r="D96" s="9">
        <f t="shared" si="31"/>
        <v>7.258</v>
      </c>
      <c r="E96" s="28">
        <f>7250+8</f>
        <v>7258</v>
      </c>
      <c r="F96" s="25">
        <f t="shared" si="39"/>
        <v>7.2176099999999996</v>
      </c>
      <c r="G96" s="28">
        <v>7217.61</v>
      </c>
      <c r="H96" s="26">
        <f t="shared" si="40"/>
        <v>99.443510608983189</v>
      </c>
      <c r="I96" s="2"/>
    </row>
    <row r="97" spans="1:9" ht="31.2" customHeight="1" outlineLevel="2" x14ac:dyDescent="0.3">
      <c r="A97" s="36" t="s">
        <v>106</v>
      </c>
      <c r="B97" s="29" t="s">
        <v>136</v>
      </c>
      <c r="C97" s="3" t="s">
        <v>2</v>
      </c>
      <c r="D97" s="9">
        <f t="shared" si="31"/>
        <v>645.98699999999997</v>
      </c>
      <c r="E97" s="28">
        <v>645987</v>
      </c>
      <c r="F97" s="25">
        <f t="shared" si="39"/>
        <v>600.76637000000005</v>
      </c>
      <c r="G97" s="28">
        <f>G98</f>
        <v>600766.37</v>
      </c>
      <c r="H97" s="26">
        <f t="shared" si="40"/>
        <v>92.999761605109711</v>
      </c>
      <c r="I97" s="2"/>
    </row>
    <row r="98" spans="1:9" ht="31.2" customHeight="1" outlineLevel="1" x14ac:dyDescent="0.3">
      <c r="A98" s="36" t="s">
        <v>107</v>
      </c>
      <c r="B98" s="29" t="s">
        <v>136</v>
      </c>
      <c r="C98" s="3" t="s">
        <v>11</v>
      </c>
      <c r="D98" s="9">
        <f t="shared" si="31"/>
        <v>645.98699999999997</v>
      </c>
      <c r="E98" s="28">
        <v>645987</v>
      </c>
      <c r="F98" s="25">
        <f t="shared" si="39"/>
        <v>600.76637000000005</v>
      </c>
      <c r="G98" s="28">
        <v>600766.37</v>
      </c>
      <c r="H98" s="26">
        <f t="shared" si="40"/>
        <v>92.999761605109711</v>
      </c>
      <c r="I98" s="2"/>
    </row>
    <row r="99" spans="1:9" ht="31.2" customHeight="1" outlineLevel="2" x14ac:dyDescent="0.3">
      <c r="A99" s="36" t="s">
        <v>108</v>
      </c>
      <c r="B99" s="29" t="s">
        <v>137</v>
      </c>
      <c r="C99" s="3" t="s">
        <v>2</v>
      </c>
      <c r="D99" s="9">
        <f t="shared" si="31"/>
        <v>325.49916999999999</v>
      </c>
      <c r="E99" s="28">
        <f>E100</f>
        <v>325499.17</v>
      </c>
      <c r="F99" s="25">
        <f t="shared" si="39"/>
        <v>325.49916999999999</v>
      </c>
      <c r="G99" s="28">
        <f>G100</f>
        <v>325499.17</v>
      </c>
      <c r="H99" s="26">
        <f t="shared" si="40"/>
        <v>100</v>
      </c>
      <c r="I99" s="2"/>
    </row>
    <row r="100" spans="1:9" ht="31.2" customHeight="1" x14ac:dyDescent="0.3">
      <c r="A100" s="36" t="s">
        <v>107</v>
      </c>
      <c r="B100" s="29" t="s">
        <v>137</v>
      </c>
      <c r="C100" s="3" t="s">
        <v>11</v>
      </c>
      <c r="D100" s="9">
        <f t="shared" si="31"/>
        <v>325.49916999999999</v>
      </c>
      <c r="E100" s="28">
        <v>325499.17</v>
      </c>
      <c r="F100" s="25">
        <f t="shared" si="39"/>
        <v>325.49916999999999</v>
      </c>
      <c r="G100" s="28">
        <v>325499.17</v>
      </c>
      <c r="H100" s="26">
        <f t="shared" si="40"/>
        <v>100</v>
      </c>
      <c r="I100" s="2"/>
    </row>
    <row r="101" spans="1:9" ht="31.2" hidden="1" customHeight="1" outlineLevel="1" x14ac:dyDescent="0.3">
      <c r="A101" s="36"/>
      <c r="B101" s="29"/>
      <c r="C101" s="3"/>
      <c r="D101" s="9"/>
      <c r="E101" s="63"/>
      <c r="F101" s="25">
        <f t="shared" si="39"/>
        <v>0</v>
      </c>
      <c r="G101" s="28">
        <v>0</v>
      </c>
      <c r="H101" s="26" t="e">
        <f t="shared" si="40"/>
        <v>#DIV/0!</v>
      </c>
      <c r="I101" s="2"/>
    </row>
    <row r="102" spans="1:9" ht="31.2" hidden="1" customHeight="1" outlineLevel="2" x14ac:dyDescent="0.3">
      <c r="A102" s="36"/>
      <c r="B102" s="29"/>
      <c r="C102" s="3"/>
      <c r="D102" s="9"/>
      <c r="E102" s="63"/>
      <c r="F102" s="25">
        <f t="shared" si="39"/>
        <v>0</v>
      </c>
      <c r="G102" s="28">
        <v>0</v>
      </c>
      <c r="H102" s="26" t="e">
        <f t="shared" si="40"/>
        <v>#DIV/0!</v>
      </c>
      <c r="I102" s="2"/>
    </row>
    <row r="103" spans="1:9" ht="15.6" customHeight="1" outlineLevel="1" collapsed="1" x14ac:dyDescent="0.3">
      <c r="A103" s="35" t="s">
        <v>109</v>
      </c>
      <c r="B103" s="37" t="s">
        <v>110</v>
      </c>
      <c r="C103" s="37" t="s">
        <v>2</v>
      </c>
      <c r="D103" s="11">
        <f t="shared" si="31"/>
        <v>487.75940000000003</v>
      </c>
      <c r="E103" s="11">
        <f>E104+E106+E108</f>
        <v>487759.4</v>
      </c>
      <c r="F103" s="11">
        <f t="shared" si="39"/>
        <v>483.06380000000001</v>
      </c>
      <c r="G103" s="28">
        <f>G104+G106+G108</f>
        <v>483063.8</v>
      </c>
      <c r="H103" s="26">
        <f t="shared" si="40"/>
        <v>99.037312248620935</v>
      </c>
      <c r="I103" s="2"/>
    </row>
    <row r="104" spans="1:9" ht="31.2" customHeight="1" outlineLevel="2" x14ac:dyDescent="0.3">
      <c r="A104" s="36" t="s">
        <v>111</v>
      </c>
      <c r="B104" s="47" t="s">
        <v>112</v>
      </c>
      <c r="C104" s="18" t="s">
        <v>2</v>
      </c>
      <c r="D104" s="11">
        <f t="shared" si="31"/>
        <v>240.9</v>
      </c>
      <c r="E104" s="28">
        <f>E105</f>
        <v>240900</v>
      </c>
      <c r="F104" s="11">
        <f t="shared" si="39"/>
        <v>236.20439999999999</v>
      </c>
      <c r="G104" s="32">
        <v>236204.4</v>
      </c>
      <c r="H104" s="26">
        <f t="shared" si="40"/>
        <v>98.050809464508092</v>
      </c>
      <c r="I104" s="2"/>
    </row>
    <row r="105" spans="1:9" ht="14.4" customHeight="1" x14ac:dyDescent="0.3">
      <c r="A105" s="5" t="s">
        <v>10</v>
      </c>
      <c r="B105" s="47" t="s">
        <v>112</v>
      </c>
      <c r="C105" s="18" t="s">
        <v>11</v>
      </c>
      <c r="D105" s="11">
        <f t="shared" si="31"/>
        <v>240.9</v>
      </c>
      <c r="E105" s="28">
        <v>240900</v>
      </c>
      <c r="F105" s="11">
        <f t="shared" si="39"/>
        <v>236.20439999999999</v>
      </c>
      <c r="G105" s="41">
        <v>236204.4</v>
      </c>
      <c r="H105" s="26">
        <f t="shared" si="40"/>
        <v>98.050809464508092</v>
      </c>
      <c r="I105" s="2"/>
    </row>
    <row r="106" spans="1:9" ht="16.8" customHeight="1" x14ac:dyDescent="0.3">
      <c r="A106" s="5" t="s">
        <v>113</v>
      </c>
      <c r="B106" s="47" t="s">
        <v>114</v>
      </c>
      <c r="C106" s="18" t="s">
        <v>2</v>
      </c>
      <c r="D106" s="11">
        <f t="shared" si="31"/>
        <v>236.20439999999999</v>
      </c>
      <c r="E106" s="67">
        <f>E107</f>
        <v>236204.4</v>
      </c>
      <c r="F106" s="11">
        <f t="shared" si="39"/>
        <v>236.20439999999999</v>
      </c>
      <c r="G106" s="70">
        <f>G107</f>
        <v>236204.4</v>
      </c>
      <c r="H106" s="26">
        <f t="shared" si="40"/>
        <v>100</v>
      </c>
      <c r="I106" s="2"/>
    </row>
    <row r="107" spans="1:9" ht="25.65" customHeight="1" x14ac:dyDescent="0.3">
      <c r="A107" s="5" t="s">
        <v>115</v>
      </c>
      <c r="B107" s="47" t="s">
        <v>114</v>
      </c>
      <c r="C107" s="18" t="s">
        <v>11</v>
      </c>
      <c r="D107" s="11">
        <f t="shared" si="31"/>
        <v>236.20439999999999</v>
      </c>
      <c r="E107" s="67">
        <v>236204.4</v>
      </c>
      <c r="F107" s="11">
        <f t="shared" si="39"/>
        <v>236.20439999999999</v>
      </c>
      <c r="G107" s="105">
        <v>236204.4</v>
      </c>
      <c r="H107" s="26">
        <f t="shared" si="40"/>
        <v>100</v>
      </c>
      <c r="I107" s="2"/>
    </row>
    <row r="108" spans="1:9" x14ac:dyDescent="0.3">
      <c r="A108" s="5" t="s">
        <v>113</v>
      </c>
      <c r="B108" s="47">
        <v>1200004410</v>
      </c>
      <c r="C108" s="18" t="s">
        <v>2</v>
      </c>
      <c r="D108" s="11">
        <f t="shared" si="31"/>
        <v>10.654999999999999</v>
      </c>
      <c r="E108" s="67">
        <f>E109</f>
        <v>10655</v>
      </c>
      <c r="F108" s="11">
        <f t="shared" si="39"/>
        <v>10.654999999999999</v>
      </c>
      <c r="G108" s="72">
        <f>G109</f>
        <v>10655</v>
      </c>
      <c r="H108" s="26">
        <f t="shared" si="40"/>
        <v>100</v>
      </c>
    </row>
    <row r="109" spans="1:9" ht="31.2" x14ac:dyDescent="0.3">
      <c r="A109" s="5" t="s">
        <v>115</v>
      </c>
      <c r="B109" s="47">
        <v>1200004410</v>
      </c>
      <c r="C109" s="18" t="s">
        <v>11</v>
      </c>
      <c r="D109" s="11">
        <f t="shared" si="31"/>
        <v>10.654999999999999</v>
      </c>
      <c r="E109" s="67">
        <v>10655</v>
      </c>
      <c r="F109" s="11">
        <f t="shared" si="39"/>
        <v>10.654999999999999</v>
      </c>
      <c r="G109" s="72">
        <v>10655</v>
      </c>
      <c r="H109" s="26">
        <f t="shared" si="40"/>
        <v>100</v>
      </c>
    </row>
    <row r="110" spans="1:9" ht="46.8" x14ac:dyDescent="0.3">
      <c r="A110" s="12" t="s">
        <v>116</v>
      </c>
      <c r="B110" s="13" t="s">
        <v>53</v>
      </c>
      <c r="C110" s="13" t="s">
        <v>2</v>
      </c>
      <c r="D110" s="11">
        <f t="shared" si="31"/>
        <v>703.5</v>
      </c>
      <c r="E110" s="67">
        <f>E111+E113+E121</f>
        <v>703500</v>
      </c>
      <c r="F110" s="82">
        <f t="shared" ref="F110:G110" si="41">F111+F113+F121</f>
        <v>521.6</v>
      </c>
      <c r="G110" s="67">
        <f t="shared" si="41"/>
        <v>1497.3</v>
      </c>
      <c r="H110" s="26">
        <f t="shared" si="40"/>
        <v>74.14356787491117</v>
      </c>
    </row>
    <row r="111" spans="1:9" x14ac:dyDescent="0.3">
      <c r="A111" s="5" t="s">
        <v>117</v>
      </c>
      <c r="B111" s="3" t="s">
        <v>138</v>
      </c>
      <c r="C111" s="3" t="s">
        <v>2</v>
      </c>
      <c r="D111" s="9">
        <f>D112</f>
        <v>483.8</v>
      </c>
      <c r="E111" s="67">
        <f>E112</f>
        <v>509200</v>
      </c>
      <c r="F111" s="25">
        <f>F112</f>
        <v>483.8</v>
      </c>
      <c r="G111" s="74">
        <f>G112</f>
        <v>0</v>
      </c>
      <c r="H111" s="26">
        <f t="shared" si="40"/>
        <v>100</v>
      </c>
    </row>
    <row r="112" spans="1:9" ht="31.2" x14ac:dyDescent="0.3">
      <c r="A112" s="5" t="s">
        <v>10</v>
      </c>
      <c r="B112" s="3" t="s">
        <v>138</v>
      </c>
      <c r="C112" s="3" t="s">
        <v>11</v>
      </c>
      <c r="D112" s="9">
        <v>483.8</v>
      </c>
      <c r="E112" s="67">
        <v>509200</v>
      </c>
      <c r="F112" s="25">
        <v>483.8</v>
      </c>
      <c r="G112" s="72">
        <v>0</v>
      </c>
      <c r="H112" s="26">
        <f t="shared" si="40"/>
        <v>100</v>
      </c>
    </row>
    <row r="113" spans="1:8" ht="31.2" x14ac:dyDescent="0.3">
      <c r="A113" s="5" t="s">
        <v>118</v>
      </c>
      <c r="B113" s="3" t="s">
        <v>139</v>
      </c>
      <c r="C113" s="3" t="s">
        <v>2</v>
      </c>
      <c r="D113" s="9">
        <f>D114</f>
        <v>25.5</v>
      </c>
      <c r="E113" s="67">
        <f>E114</f>
        <v>26800</v>
      </c>
      <c r="F113" s="25">
        <f>F114</f>
        <v>25.5</v>
      </c>
      <c r="G113" s="25">
        <f t="shared" si="39"/>
        <v>0</v>
      </c>
      <c r="H113" s="26"/>
    </row>
    <row r="114" spans="1:8" ht="31.2" x14ac:dyDescent="0.3">
      <c r="A114" s="5" t="s">
        <v>10</v>
      </c>
      <c r="B114" s="3" t="s">
        <v>139</v>
      </c>
      <c r="C114" s="3" t="s">
        <v>11</v>
      </c>
      <c r="D114" s="9">
        <v>25.5</v>
      </c>
      <c r="E114" s="67">
        <v>26800</v>
      </c>
      <c r="F114" s="25">
        <v>25.5</v>
      </c>
      <c r="G114" s="72">
        <v>0</v>
      </c>
      <c r="H114" s="26">
        <f t="shared" si="40"/>
        <v>100</v>
      </c>
    </row>
    <row r="115" spans="1:8" hidden="1" x14ac:dyDescent="0.3">
      <c r="A115" s="5" t="s">
        <v>54</v>
      </c>
      <c r="B115" s="3" t="s">
        <v>55</v>
      </c>
      <c r="C115" s="3" t="s">
        <v>2</v>
      </c>
      <c r="D115" s="9">
        <f t="shared" si="31"/>
        <v>0</v>
      </c>
      <c r="E115" s="67">
        <v>0</v>
      </c>
      <c r="F115" s="25">
        <f t="shared" si="39"/>
        <v>0</v>
      </c>
      <c r="G115" s="72"/>
      <c r="H115" s="26" t="e">
        <f t="shared" si="40"/>
        <v>#DIV/0!</v>
      </c>
    </row>
    <row r="116" spans="1:8" ht="31.2" hidden="1" x14ac:dyDescent="0.3">
      <c r="A116" s="5" t="s">
        <v>10</v>
      </c>
      <c r="B116" s="3" t="s">
        <v>55</v>
      </c>
      <c r="C116" s="3" t="s">
        <v>11</v>
      </c>
      <c r="D116" s="9">
        <f t="shared" si="31"/>
        <v>0</v>
      </c>
      <c r="E116" s="67">
        <v>0</v>
      </c>
      <c r="F116" s="25">
        <f t="shared" si="39"/>
        <v>0</v>
      </c>
      <c r="G116" s="72"/>
      <c r="H116" s="26" t="e">
        <f t="shared" si="40"/>
        <v>#DIV/0!</v>
      </c>
    </row>
    <row r="117" spans="1:8" ht="31.2" hidden="1" x14ac:dyDescent="0.3">
      <c r="A117" s="5" t="s">
        <v>56</v>
      </c>
      <c r="B117" s="3" t="s">
        <v>57</v>
      </c>
      <c r="C117" s="3" t="s">
        <v>2</v>
      </c>
      <c r="D117" s="9">
        <f t="shared" si="31"/>
        <v>0</v>
      </c>
      <c r="E117" s="67">
        <v>0</v>
      </c>
      <c r="F117" s="25">
        <f t="shared" si="39"/>
        <v>0</v>
      </c>
      <c r="G117" s="72"/>
      <c r="H117" s="26" t="e">
        <f t="shared" si="40"/>
        <v>#DIV/0!</v>
      </c>
    </row>
    <row r="118" spans="1:8" ht="31.2" hidden="1" x14ac:dyDescent="0.3">
      <c r="A118" s="5" t="s">
        <v>10</v>
      </c>
      <c r="B118" s="3" t="s">
        <v>57</v>
      </c>
      <c r="C118" s="3" t="s">
        <v>11</v>
      </c>
      <c r="D118" s="9">
        <f t="shared" si="31"/>
        <v>0</v>
      </c>
      <c r="E118" s="67">
        <v>0</v>
      </c>
      <c r="F118" s="25">
        <f t="shared" si="39"/>
        <v>0</v>
      </c>
      <c r="G118" s="72"/>
      <c r="H118" s="26" t="e">
        <f t="shared" si="40"/>
        <v>#DIV/0!</v>
      </c>
    </row>
    <row r="119" spans="1:8" hidden="1" x14ac:dyDescent="0.3">
      <c r="A119" s="36" t="s">
        <v>119</v>
      </c>
      <c r="B119" s="3" t="s">
        <v>120</v>
      </c>
      <c r="C119" s="18" t="s">
        <v>2</v>
      </c>
      <c r="D119" s="9">
        <f t="shared" si="31"/>
        <v>0</v>
      </c>
      <c r="E119" s="67">
        <f>E120</f>
        <v>0</v>
      </c>
      <c r="F119" s="25">
        <f t="shared" si="39"/>
        <v>0</v>
      </c>
      <c r="G119" s="72"/>
      <c r="H119" s="26" t="e">
        <f t="shared" si="40"/>
        <v>#DIV/0!</v>
      </c>
    </row>
    <row r="120" spans="1:8" ht="31.2" hidden="1" x14ac:dyDescent="0.3">
      <c r="A120" s="5" t="s">
        <v>10</v>
      </c>
      <c r="B120" s="3" t="s">
        <v>120</v>
      </c>
      <c r="C120" s="18" t="s">
        <v>2</v>
      </c>
      <c r="D120" s="9">
        <f t="shared" si="31"/>
        <v>0</v>
      </c>
      <c r="E120" s="67">
        <v>0</v>
      </c>
      <c r="F120" s="25">
        <f t="shared" si="39"/>
        <v>0</v>
      </c>
      <c r="G120" s="72"/>
      <c r="H120" s="26" t="e">
        <f t="shared" si="40"/>
        <v>#DIV/0!</v>
      </c>
    </row>
    <row r="121" spans="1:8" ht="31.2" x14ac:dyDescent="0.3">
      <c r="A121" s="5" t="s">
        <v>58</v>
      </c>
      <c r="B121" s="3">
        <v>1300004430</v>
      </c>
      <c r="C121" s="3" t="s">
        <v>2</v>
      </c>
      <c r="D121" s="9">
        <f t="shared" si="31"/>
        <v>167.5</v>
      </c>
      <c r="E121" s="67">
        <f>E124</f>
        <v>167500</v>
      </c>
      <c r="F121" s="82">
        <f t="shared" ref="F121:G121" si="42">F124</f>
        <v>12.3</v>
      </c>
      <c r="G121" s="67">
        <f t="shared" si="42"/>
        <v>1497.3</v>
      </c>
      <c r="H121" s="26">
        <f t="shared" si="40"/>
        <v>7.3432835820895521</v>
      </c>
    </row>
    <row r="122" spans="1:8" ht="31.2" hidden="1" x14ac:dyDescent="0.3">
      <c r="A122" s="5" t="s">
        <v>10</v>
      </c>
      <c r="B122" s="3">
        <v>1300004430</v>
      </c>
      <c r="C122" s="3" t="s">
        <v>11</v>
      </c>
      <c r="D122" s="9">
        <f t="shared" si="31"/>
        <v>0</v>
      </c>
      <c r="E122" s="67"/>
      <c r="F122" s="25">
        <f t="shared" si="39"/>
        <v>0</v>
      </c>
      <c r="G122" s="72"/>
      <c r="H122" s="26" t="e">
        <f t="shared" si="40"/>
        <v>#DIV/0!</v>
      </c>
    </row>
    <row r="123" spans="1:8" ht="31.2" hidden="1" x14ac:dyDescent="0.3">
      <c r="A123" s="5" t="s">
        <v>58</v>
      </c>
      <c r="B123" s="3">
        <v>1300004430</v>
      </c>
      <c r="C123" s="3" t="s">
        <v>2</v>
      </c>
      <c r="D123" s="64">
        <v>152.5</v>
      </c>
      <c r="E123" s="67"/>
      <c r="F123" s="25">
        <f t="shared" si="39"/>
        <v>0</v>
      </c>
      <c r="G123" s="72"/>
      <c r="H123" s="26">
        <f t="shared" si="40"/>
        <v>0</v>
      </c>
    </row>
    <row r="124" spans="1:8" ht="31.2" x14ac:dyDescent="0.3">
      <c r="A124" s="5" t="s">
        <v>10</v>
      </c>
      <c r="B124" s="3">
        <v>1300004430</v>
      </c>
      <c r="C124" s="3" t="s">
        <v>11</v>
      </c>
      <c r="D124" s="64">
        <v>194.3</v>
      </c>
      <c r="E124" s="67">
        <f>152500+15000</f>
        <v>167500</v>
      </c>
      <c r="F124" s="25">
        <v>12.3</v>
      </c>
      <c r="G124" s="72">
        <v>1497.3</v>
      </c>
      <c r="H124" s="26">
        <f t="shared" si="40"/>
        <v>6.3304168811116837</v>
      </c>
    </row>
    <row r="125" spans="1:8" hidden="1" x14ac:dyDescent="0.3">
      <c r="A125" s="14" t="s">
        <v>59</v>
      </c>
      <c r="B125" s="15" t="s">
        <v>60</v>
      </c>
      <c r="C125" s="15" t="s">
        <v>2</v>
      </c>
      <c r="D125" s="64">
        <f>E125/1000</f>
        <v>0</v>
      </c>
      <c r="E125" s="68">
        <f>E126</f>
        <v>0</v>
      </c>
      <c r="F125" s="71"/>
      <c r="G125" s="72"/>
      <c r="H125" s="26" t="e">
        <f t="shared" si="40"/>
        <v>#DIV/0!</v>
      </c>
    </row>
    <row r="126" spans="1:8" ht="31.2" hidden="1" x14ac:dyDescent="0.3">
      <c r="A126" s="16" t="s">
        <v>10</v>
      </c>
      <c r="B126" s="17" t="s">
        <v>60</v>
      </c>
      <c r="C126" s="17" t="s">
        <v>11</v>
      </c>
      <c r="D126" s="9">
        <f t="shared" si="31"/>
        <v>0</v>
      </c>
      <c r="E126" s="69">
        <v>0</v>
      </c>
      <c r="F126" s="71"/>
      <c r="G126" s="72"/>
      <c r="H126" s="26" t="e">
        <f t="shared" si="40"/>
        <v>#DIV/0!</v>
      </c>
    </row>
    <row r="127" spans="1:8" ht="46.8" hidden="1" x14ac:dyDescent="0.3">
      <c r="A127" s="36" t="s">
        <v>121</v>
      </c>
      <c r="B127" s="59" t="s">
        <v>122</v>
      </c>
      <c r="C127" s="59" t="s">
        <v>2</v>
      </c>
      <c r="D127" s="9">
        <f t="shared" si="31"/>
        <v>0</v>
      </c>
      <c r="E127" s="69">
        <f>E128</f>
        <v>0</v>
      </c>
      <c r="F127" s="71"/>
      <c r="G127" s="72"/>
      <c r="H127" s="26" t="e">
        <f t="shared" si="40"/>
        <v>#DIV/0!</v>
      </c>
    </row>
    <row r="128" spans="1:8" ht="31.2" hidden="1" x14ac:dyDescent="0.3">
      <c r="A128" s="16" t="s">
        <v>10</v>
      </c>
      <c r="B128" s="59" t="s">
        <v>122</v>
      </c>
      <c r="C128" s="59" t="s">
        <v>11</v>
      </c>
      <c r="D128" s="9">
        <f t="shared" si="31"/>
        <v>0</v>
      </c>
      <c r="E128" s="69">
        <v>0</v>
      </c>
      <c r="F128" s="71"/>
      <c r="G128" s="72"/>
      <c r="H128" s="26" t="e">
        <f t="shared" si="40"/>
        <v>#DIV/0!</v>
      </c>
    </row>
    <row r="129" spans="1:8" x14ac:dyDescent="0.3">
      <c r="A129" s="92" t="s">
        <v>61</v>
      </c>
      <c r="B129" s="93"/>
      <c r="C129" s="94"/>
      <c r="D129" s="65">
        <f>E129/1000</f>
        <v>25907.008559999995</v>
      </c>
      <c r="E129" s="66">
        <f>E10+E40+E56+E59+E74+E82+E85+E110+E53+I15+E44+E103</f>
        <v>25907008.559999995</v>
      </c>
      <c r="F129" s="75">
        <f>F10+F40+F56+F59+F74+F82+F85+F110+F53+J15+F44+F103</f>
        <v>19431.830259999995</v>
      </c>
      <c r="G129" s="66">
        <f>G10+G40+G56+G59+G74+G82+G85+G110+G53+K15+G44+G103</f>
        <v>18911727.560000002</v>
      </c>
      <c r="H129" s="26">
        <f t="shared" si="40"/>
        <v>75.006074958428158</v>
      </c>
    </row>
  </sheetData>
  <mergeCells count="13">
    <mergeCell ref="A129:C129"/>
    <mergeCell ref="A8:A9"/>
    <mergeCell ref="B8:B9"/>
    <mergeCell ref="C8:C9"/>
    <mergeCell ref="E8:E9"/>
    <mergeCell ref="D8:D9"/>
    <mergeCell ref="D1:H2"/>
    <mergeCell ref="A4:H4"/>
    <mergeCell ref="A5:H6"/>
    <mergeCell ref="G8:G9"/>
    <mergeCell ref="H8:H9"/>
    <mergeCell ref="A7:E7"/>
    <mergeCell ref="F8:F9"/>
  </mergeCells>
  <pageMargins left="0.78740157480314965" right="0.59055118110236227" top="0.59055118110236227" bottom="0.59055118110236227" header="0.39370078740157483" footer="0.51181102362204722"/>
  <pageSetup paperSize="9" scale="52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2023-10-17T07:47:14Z</cp:lastPrinted>
  <dcterms:created xsi:type="dcterms:W3CDTF">2020-02-04T05:54:42Z</dcterms:created>
  <dcterms:modified xsi:type="dcterms:W3CDTF">2024-10-25T07:20:58Z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