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170"/>
  </bookViews>
  <sheets>
    <sheet name="Приложение 7" sheetId="2" r:id="rId1"/>
  </sheets>
  <definedNames>
    <definedName name="_xlnm.Print_Titles" localSheetId="0">'Приложение 7'!$8:$8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0" i="2"/>
  <c r="E120"/>
  <c r="F135"/>
  <c r="F134" s="1"/>
  <c r="F133" s="1"/>
  <c r="F132" s="1"/>
  <c r="F131" s="1"/>
  <c r="F136"/>
  <c r="B135"/>
  <c r="G135"/>
  <c r="D121"/>
  <c r="D122"/>
  <c r="D123"/>
  <c r="D124"/>
  <c r="D125"/>
  <c r="D126"/>
  <c r="D127"/>
  <c r="D128"/>
  <c r="D129"/>
  <c r="D130"/>
  <c r="D132"/>
  <c r="D133"/>
  <c r="G123"/>
  <c r="G121"/>
  <c r="G110"/>
  <c r="G109" s="1"/>
  <c r="G10"/>
  <c r="E10"/>
  <c r="F122"/>
  <c r="F124"/>
  <c r="F125"/>
  <c r="F126"/>
  <c r="F127"/>
  <c r="F128"/>
  <c r="F129"/>
  <c r="F130"/>
  <c r="D134"/>
  <c r="E109"/>
  <c r="G114"/>
  <c r="F114" s="1"/>
  <c r="E114"/>
  <c r="D114" s="1"/>
  <c r="H115"/>
  <c r="F115"/>
  <c r="D115"/>
  <c r="B114"/>
  <c r="B113"/>
  <c r="B111"/>
  <c r="D119"/>
  <c r="F119"/>
  <c r="G118"/>
  <c r="F118" s="1"/>
  <c r="E118"/>
  <c r="D118" s="1"/>
  <c r="B118"/>
  <c r="B101"/>
  <c r="B99"/>
  <c r="G99"/>
  <c r="B97"/>
  <c r="B95"/>
  <c r="D57"/>
  <c r="D58"/>
  <c r="D49"/>
  <c r="D45"/>
  <c r="D47"/>
  <c r="H47" s="1"/>
  <c r="F47"/>
  <c r="F48"/>
  <c r="F49"/>
  <c r="G48"/>
  <c r="G46"/>
  <c r="E48"/>
  <c r="D48" s="1"/>
  <c r="H48" s="1"/>
  <c r="E46"/>
  <c r="D46" s="1"/>
  <c r="B48"/>
  <c r="B46"/>
  <c r="H21"/>
  <c r="H22"/>
  <c r="G21"/>
  <c r="F21" s="1"/>
  <c r="F22"/>
  <c r="E21"/>
  <c r="D21" s="1"/>
  <c r="D22"/>
  <c r="G27"/>
  <c r="H114" l="1"/>
  <c r="H119"/>
  <c r="H118"/>
  <c r="H49"/>
  <c r="G42"/>
  <c r="H46"/>
  <c r="F46"/>
  <c r="E42"/>
  <c r="G35"/>
  <c r="G101"/>
  <c r="G103"/>
  <c r="G105"/>
  <c r="E105"/>
  <c r="G112"/>
  <c r="G116"/>
  <c r="F116" s="1"/>
  <c r="F110"/>
  <c r="F111"/>
  <c r="F113"/>
  <c r="F117"/>
  <c r="D111"/>
  <c r="D113"/>
  <c r="D117"/>
  <c r="G91" l="1"/>
  <c r="F112"/>
  <c r="F30"/>
  <c r="E116"/>
  <c r="G63"/>
  <c r="D116" l="1"/>
  <c r="G23"/>
  <c r="G13"/>
  <c r="F12"/>
  <c r="G60" l="1"/>
  <c r="G59" s="1"/>
  <c r="F75"/>
  <c r="G74"/>
  <c r="F74" s="1"/>
  <c r="G76"/>
  <c r="F76" s="1"/>
  <c r="F121"/>
  <c r="G81" l="1"/>
  <c r="G84"/>
  <c r="G92"/>
  <c r="G131"/>
  <c r="G43"/>
  <c r="F24"/>
  <c r="F23" s="1"/>
  <c r="G25"/>
  <c r="G29"/>
  <c r="G31"/>
  <c r="F29" s="1"/>
  <c r="G33"/>
  <c r="F100"/>
  <c r="F101"/>
  <c r="F102"/>
  <c r="F103"/>
  <c r="F104"/>
  <c r="F105"/>
  <c r="F107"/>
  <c r="H107" s="1"/>
  <c r="F108"/>
  <c r="H108" s="1"/>
  <c r="H117"/>
  <c r="H126"/>
  <c r="H130"/>
  <c r="H133"/>
  <c r="F85"/>
  <c r="F84" s="1"/>
  <c r="F86"/>
  <c r="F87"/>
  <c r="F99"/>
  <c r="F98"/>
  <c r="D138"/>
  <c r="H138" s="1"/>
  <c r="E137"/>
  <c r="D137" s="1"/>
  <c r="H137" s="1"/>
  <c r="D136"/>
  <c r="H136" s="1"/>
  <c r="E135"/>
  <c r="D135" s="1"/>
  <c r="H135" s="1"/>
  <c r="E131"/>
  <c r="D131" s="1"/>
  <c r="E129"/>
  <c r="E123"/>
  <c r="E121"/>
  <c r="E112"/>
  <c r="D112" s="1"/>
  <c r="E110"/>
  <c r="D106"/>
  <c r="D105"/>
  <c r="D104"/>
  <c r="D103"/>
  <c r="D102"/>
  <c r="E101"/>
  <c r="D100"/>
  <c r="E99"/>
  <c r="D99" s="1"/>
  <c r="D98"/>
  <c r="E97"/>
  <c r="D97" s="1"/>
  <c r="D96"/>
  <c r="E95"/>
  <c r="D95" s="1"/>
  <c r="D94"/>
  <c r="E92"/>
  <c r="D90"/>
  <c r="E89"/>
  <c r="E88" s="1"/>
  <c r="D88" s="1"/>
  <c r="D87"/>
  <c r="E86"/>
  <c r="D86"/>
  <c r="D85"/>
  <c r="E84"/>
  <c r="D84" s="1"/>
  <c r="B84"/>
  <c r="D83"/>
  <c r="D82"/>
  <c r="E81"/>
  <c r="D81" s="1"/>
  <c r="D79"/>
  <c r="B79"/>
  <c r="E78"/>
  <c r="D78" s="1"/>
  <c r="D77"/>
  <c r="E76"/>
  <c r="D76" s="1"/>
  <c r="D75"/>
  <c r="E74"/>
  <c r="D74" s="1"/>
  <c r="D73"/>
  <c r="D72" s="1"/>
  <c r="E72"/>
  <c r="D71"/>
  <c r="D69"/>
  <c r="D68" s="1"/>
  <c r="E68"/>
  <c r="D67"/>
  <c r="D64"/>
  <c r="E63"/>
  <c r="D63" s="1"/>
  <c r="E60"/>
  <c r="D60" s="1"/>
  <c r="D61"/>
  <c r="E57"/>
  <c r="D56"/>
  <c r="E55"/>
  <c r="D55" s="1"/>
  <c r="D54"/>
  <c r="D53" s="1"/>
  <c r="E53"/>
  <c r="E52" s="1"/>
  <c r="D52" s="1"/>
  <c r="D44"/>
  <c r="E43"/>
  <c r="D43" s="1"/>
  <c r="D41"/>
  <c r="E40"/>
  <c r="D40" s="1"/>
  <c r="D39"/>
  <c r="D38"/>
  <c r="E37"/>
  <c r="D37" s="1"/>
  <c r="D36"/>
  <c r="E35"/>
  <c r="D35" s="1"/>
  <c r="D34"/>
  <c r="E33"/>
  <c r="D33" s="1"/>
  <c r="D32"/>
  <c r="E31"/>
  <c r="D31" s="1"/>
  <c r="D30"/>
  <c r="E29"/>
  <c r="D29" s="1"/>
  <c r="D28"/>
  <c r="E27"/>
  <c r="D27"/>
  <c r="D26"/>
  <c r="E25"/>
  <c r="D25" s="1"/>
  <c r="D24"/>
  <c r="E23"/>
  <c r="D23" s="1"/>
  <c r="D20"/>
  <c r="D19"/>
  <c r="D18"/>
  <c r="E17"/>
  <c r="D17" s="1"/>
  <c r="D16"/>
  <c r="D15"/>
  <c r="D14"/>
  <c r="E13"/>
  <c r="D13" s="1"/>
  <c r="D12"/>
  <c r="D101" l="1"/>
  <c r="H101" s="1"/>
  <c r="E91"/>
  <c r="D91" s="1"/>
  <c r="D120"/>
  <c r="D109"/>
  <c r="D110"/>
  <c r="H110" s="1"/>
  <c r="D89"/>
  <c r="H99"/>
  <c r="G80"/>
  <c r="H103"/>
  <c r="H111"/>
  <c r="D93"/>
  <c r="H129"/>
  <c r="H125"/>
  <c r="H116"/>
  <c r="H102"/>
  <c r="D42"/>
  <c r="H98"/>
  <c r="H128"/>
  <c r="H124"/>
  <c r="H113"/>
  <c r="H105"/>
  <c r="E11"/>
  <c r="D11" s="1"/>
  <c r="E62"/>
  <c r="D62" s="1"/>
  <c r="E70"/>
  <c r="D70" s="1"/>
  <c r="H134"/>
  <c r="H132"/>
  <c r="H127"/>
  <c r="H122"/>
  <c r="H112"/>
  <c r="H104"/>
  <c r="H100"/>
  <c r="H131"/>
  <c r="D92"/>
  <c r="E51"/>
  <c r="D51" s="1"/>
  <c r="E59"/>
  <c r="D59" s="1"/>
  <c r="G97"/>
  <c r="E66"/>
  <c r="E80"/>
  <c r="D80" s="1"/>
  <c r="H97" l="1"/>
  <c r="F97"/>
  <c r="D10"/>
  <c r="E50"/>
  <c r="D50" s="1"/>
  <c r="E65"/>
  <c r="D65" s="1"/>
  <c r="D66"/>
  <c r="E139" l="1"/>
  <c r="D139" s="1"/>
  <c r="F41" l="1"/>
  <c r="F45" l="1"/>
  <c r="F52"/>
  <c r="F53"/>
  <c r="G52"/>
  <c r="F44"/>
  <c r="H41"/>
  <c r="F56"/>
  <c r="G55"/>
  <c r="F55" s="1"/>
  <c r="G54"/>
  <c r="F54" s="1"/>
  <c r="F43" l="1"/>
  <c r="F42" s="1"/>
  <c r="H52"/>
  <c r="H56"/>
  <c r="H55"/>
  <c r="H53"/>
  <c r="H45"/>
  <c r="H24"/>
  <c r="H44"/>
  <c r="H54"/>
  <c r="H43" l="1"/>
  <c r="F79"/>
  <c r="G78"/>
  <c r="F78" s="1"/>
  <c r="H78" l="1"/>
  <c r="H79"/>
  <c r="G17"/>
  <c r="F20" l="1"/>
  <c r="H20" s="1"/>
  <c r="H23"/>
  <c r="G62" l="1"/>
  <c r="F62" s="1"/>
  <c r="F14"/>
  <c r="F15"/>
  <c r="F16"/>
  <c r="F18"/>
  <c r="F19"/>
  <c r="F27"/>
  <c r="F35"/>
  <c r="F36"/>
  <c r="F38"/>
  <c r="F63"/>
  <c r="F67"/>
  <c r="F69"/>
  <c r="F71"/>
  <c r="F73"/>
  <c r="F77"/>
  <c r="F90"/>
  <c r="F94"/>
  <c r="F96"/>
  <c r="G11"/>
  <c r="F26"/>
  <c r="F25" s="1"/>
  <c r="H25" s="1"/>
  <c r="F28"/>
  <c r="F32"/>
  <c r="F31" s="1"/>
  <c r="F34"/>
  <c r="F33" s="1"/>
  <c r="G39"/>
  <c r="G57"/>
  <c r="F61"/>
  <c r="F60" s="1"/>
  <c r="F59" s="1"/>
  <c r="F64"/>
  <c r="G66"/>
  <c r="G68"/>
  <c r="G70"/>
  <c r="F70" s="1"/>
  <c r="G72"/>
  <c r="F72" s="1"/>
  <c r="F82"/>
  <c r="G89"/>
  <c r="G88" s="1"/>
  <c r="F93"/>
  <c r="F92" s="1"/>
  <c r="G95"/>
  <c r="F109"/>
  <c r="F95" l="1"/>
  <c r="H95" s="1"/>
  <c r="F17"/>
  <c r="F13"/>
  <c r="F39"/>
  <c r="F37" s="1"/>
  <c r="G37"/>
  <c r="F89"/>
  <c r="F88" s="1"/>
  <c r="H88" s="1"/>
  <c r="F57"/>
  <c r="F51" s="1"/>
  <c r="G51"/>
  <c r="G50" s="1"/>
  <c r="F66"/>
  <c r="H66" s="1"/>
  <c r="G65"/>
  <c r="F106"/>
  <c r="H106" s="1"/>
  <c r="F11"/>
  <c r="H77"/>
  <c r="H96"/>
  <c r="F58"/>
  <c r="H87"/>
  <c r="H90"/>
  <c r="H69"/>
  <c r="H94"/>
  <c r="H73"/>
  <c r="H67"/>
  <c r="H84"/>
  <c r="H92"/>
  <c r="F83"/>
  <c r="F81" s="1"/>
  <c r="F40"/>
  <c r="H19"/>
  <c r="H14"/>
  <c r="H71"/>
  <c r="F68"/>
  <c r="H26"/>
  <c r="H28"/>
  <c r="H30"/>
  <c r="H34"/>
  <c r="H61"/>
  <c r="H64"/>
  <c r="H72"/>
  <c r="H86"/>
  <c r="H93"/>
  <c r="H12"/>
  <c r="H15"/>
  <c r="H16"/>
  <c r="H18"/>
  <c r="H27"/>
  <c r="H29"/>
  <c r="H31"/>
  <c r="H33"/>
  <c r="H35"/>
  <c r="H36"/>
  <c r="H38"/>
  <c r="H42"/>
  <c r="H59"/>
  <c r="H62"/>
  <c r="H63"/>
  <c r="H76"/>
  <c r="F91" l="1"/>
  <c r="H91" s="1"/>
  <c r="H89"/>
  <c r="F10"/>
  <c r="H81"/>
  <c r="F80"/>
  <c r="H80" s="1"/>
  <c r="H109"/>
  <c r="F50"/>
  <c r="H50" s="1"/>
  <c r="H51"/>
  <c r="F65"/>
  <c r="H65" s="1"/>
  <c r="H11"/>
  <c r="H75"/>
  <c r="H74"/>
  <c r="H58"/>
  <c r="H32"/>
  <c r="H70"/>
  <c r="H83"/>
  <c r="H39"/>
  <c r="H82"/>
  <c r="H40"/>
  <c r="H57"/>
  <c r="H85"/>
  <c r="H37"/>
  <c r="H68"/>
  <c r="H13" l="1"/>
  <c r="H60"/>
  <c r="H17" l="1"/>
  <c r="H10" l="1"/>
  <c r="H121" l="1"/>
  <c r="G139"/>
  <c r="F123"/>
  <c r="H123" s="1"/>
  <c r="F120"/>
  <c r="F139" l="1"/>
  <c r="H139" s="1"/>
  <c r="H120"/>
</calcChain>
</file>

<file path=xl/sharedStrings.xml><?xml version="1.0" encoding="utf-8"?>
<sst xmlns="http://schemas.openxmlformats.org/spreadsheetml/2006/main" count="362" uniqueCount="152">
  <si>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</si>
  <si>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</si>
  <si>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</si>
  <si>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</si>
  <si>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</si>
  <si>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</si>
  <si>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</si>
  <si>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</si>
  <si>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</si>
  <si>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</si>
  <si>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</si>
  <si>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</si>
  <si>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</si>
  <si>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</si>
  <si>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</si>
  <si>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</si>
  <si>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</si>
  <si>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</si>
  <si>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</si>
  <si>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</si>
  <si>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</si>
  <si>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</si>
  <si>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</si>
  <si>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</si>
  <si>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</si>
  <si>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</si>
  <si>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</si>
  <si>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</si>
  <si>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</si>
  <si>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</si>
  <si>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</si>
  <si>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</si>
  <si>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</si>
  <si>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</si>
  <si>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</si>
  <si>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</si>
  <si>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</si>
  <si>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</si>
  <si>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</si>
  <si>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</si>
  <si>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</si>
  <si>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</si>
  <si>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</si>
  <si>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</si>
  <si>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</si>
  <si>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</si>
  <si>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</si>
  <si>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</si>
  <si>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</si>
  <si>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</si>
  <si>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</si>
  <si>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</si>
  <si>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</si>
  <si>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1300000000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</si>
  <si>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</si>
  <si>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</si>
  <si>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</si>
  <si>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</si>
  <si>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</si>
  <si>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 xml:space="preserve">    Обеспечение комплексного развития сельских территорий</t>
  </si>
  <si>
    <t xml:space="preserve">Всего расходов:   </t>
  </si>
  <si>
    <t>Наименование показателя</t>
  </si>
  <si>
    <t xml:space="preserve">Перечень  </t>
  </si>
  <si>
    <t>Исполнено</t>
  </si>
  <si>
    <t>% Исполнения</t>
  </si>
  <si>
    <t xml:space="preserve">            Создание и деятельность в муниципальных образованиях административной (ых) комисии (ий)</t>
  </si>
  <si>
    <t>0400000000</t>
  </si>
  <si>
    <t>0400001040</t>
  </si>
  <si>
    <t>010001403А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</si>
  <si>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</si>
  <si>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0300000000</t>
  </si>
  <si>
    <t>08000L5190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</si>
  <si>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</si>
  <si>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>Выравнивание обеспеченности муниципальных образований по реализации ими их отдельных расходных обязательств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</si>
  <si>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</si>
  <si>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</si>
  <si>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</si>
  <si>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 xml:space="preserve">              Закупка товаров, работ и услуг для обеспечения государственных (муниципальных) нужд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</si>
  <si>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</si>
  <si>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</si>
  <si>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</si>
  <si>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</si>
  <si>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</si>
  <si>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</si>
  <si>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</si>
  <si>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</si>
  <si>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</si>
  <si>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031004010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</si>
  <si>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</si>
  <si>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 xml:space="preserve">          Финансовое обеспечение деятельности органов местного самоуправления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</si>
  <si>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</si>
  <si>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</si>
  <si>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</si>
  <si>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</si>
  <si>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</si>
  <si>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</si>
  <si>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</si>
  <si>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</si>
  <si>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</si>
  <si>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</si>
  <si>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</si>
  <si>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Иные бюджетные ассигнования</t>
  </si>
  <si>
    <t xml:space="preserve">      Расходы на ремонт проезжей части пер.Солнечный</t>
  </si>
  <si>
    <t xml:space="preserve">            Закупка товаров, работ и услуг для обеспечения государственных (муниципальных) нужд</t>
  </si>
  <si>
    <t xml:space="preserve">          Софинансирование расходы на ремонт проезжей части пер.Солнечный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</si>
  <si>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</si>
  <si>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</si>
  <si>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Закупка товаров, работ и услуг для обеспечения государственных (муниципальных) нужд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</si>
  <si>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</si>
  <si>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</si>
  <si>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Софинансирование расходов по созданию мест (площадок) накопления тко</t>
  </si>
  <si>
    <t>Расходы на ремонт гидроузла пгт Нижнеивкино</t>
  </si>
  <si>
    <t>13000L0160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</si>
  <si>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</si>
  <si>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1400005760</t>
  </si>
  <si>
    <t>01Q1415560</t>
  </si>
  <si>
    <t>01Q14S5560</t>
  </si>
  <si>
    <t>01Q2016050</t>
  </si>
  <si>
    <t>01Q2051180</t>
  </si>
  <si>
    <t>03Q0000000</t>
  </si>
  <si>
    <t>03Q2015160</t>
  </si>
  <si>
    <t>03Q20S5160</t>
  </si>
  <si>
    <t>07Q5117170</t>
  </si>
  <si>
    <t>07Q51S7170</t>
  </si>
  <si>
    <t>11U0F15178</t>
  </si>
  <si>
    <t>11U0FS5178</t>
  </si>
  <si>
    <t>13U0Ж15540</t>
  </si>
  <si>
    <t>13U0ЖS5540</t>
  </si>
  <si>
    <t>Приложение № 7 к Постановлению Администрации Нижнеивкинского городского поселения №68 от 15.04.2025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</si>
  <si>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 квартал 2025 г.</t>
  </si>
  <si>
    <t>Сумма всего (тыс.руб.)       на 2025</t>
  </si>
  <si>
    <t>0100001060</t>
  </si>
  <si>
    <t xml:space="preserve">      Расходы на осуществление внутренного муниципального контроля</t>
  </si>
  <si>
    <t xml:space="preserve">     Межбюджетные трансферты</t>
  </si>
  <si>
    <t>02Q5215590</t>
  </si>
  <si>
    <t>02Q52S5590</t>
  </si>
  <si>
    <t xml:space="preserve">       Подготовка сведений о границах населенных пунктов и о границах
территориальных зон за счет местного бюджета</t>
  </si>
  <si>
    <t xml:space="preserve">      Подготовка сведений о границах населенных пунктов и о границах территориальных зон</t>
  </si>
  <si>
    <t>11Q289Д151</t>
  </si>
  <si>
    <t xml:space="preserve">      Осуществление дорожной деятельности в отношении автомобильных дорог общего пользования местного значения</t>
  </si>
  <si>
    <t xml:space="preserve">     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</si>
  <si>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11Q28SД151</t>
  </si>
  <si>
    <t xml:space="preserve">       Инвестиционые программы и проекты развития общественной инфраструктуры муниципальных образований в Кировской области ("Дорога на БАМ", ремонт проезжей части по проезду Бамовский, пгт Нижнеивкино)</t>
  </si>
  <si>
    <t xml:space="preserve">         Софинансирование инициативных проектов по развитию общественной инфраструктуры муниципальных образований ("Дорога на БАМ", ремонт проезжей части по проезду Бамовский, пгт Нижнеивкино)</t>
  </si>
  <si>
    <t>1200004430</t>
  </si>
  <si>
    <t xml:space="preserve">         Расходы по городской среде за счет средств местного бюджета</t>
  </si>
  <si>
    <t>120И415370</t>
  </si>
  <si>
    <t xml:space="preserve">          Реализация мероприятий по устройству и (или) модернизации уличного освещения населенных пунктов</t>
  </si>
  <si>
    <t>120И455550</t>
  </si>
  <si>
    <t xml:space="preserve">       Реализация программ формирования современной городской среды</t>
  </si>
  <si>
    <t>120И4S5370</t>
  </si>
  <si>
    <t xml:space="preserve">        Реализация мероприятий по устройству и (или) модернизации уличного освещения населенных пунктов за счет средств районного бюджета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</si>
</sst>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8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5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  <xf numFmtId="0" fontId="7" fillId="0" borderId="5" xfId="28" applyFont="1" applyFill="1" applyBorder="1">
      <alignment vertical="top" wrapTex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9" xfId="8" applyNumberFormat="1" applyFont="1" applyFill="1" applyBorder="1" applyProtection="1">
      <alignment horizontal="right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8" fillId="0" borderId="5" xfId="6" applyNumberFormat="1" applyFont="1" applyBorder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wrapText="1"/>
    </xf>
    <xf numFmtId="0" fontId="9" fillId="0" borderId="0" xfId="0" applyFont="1"/>
    <xf numFmtId="0" fontId="9" fillId="0" borderId="5" xfId="0" applyFont="1" applyBorder="1" applyAlignment="1">
      <alignment vertical="center" wrapText="1"/>
    </xf>
    <xf numFmtId="0" fontId="10" fillId="0" borderId="14" xfId="0" applyFont="1" applyBorder="1" applyAlignment="1">
      <alignment wrapText="1"/>
    </xf>
    <xf numFmtId="49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0" fontId="9" fillId="0" borderId="5" xfId="0" applyFont="1" applyBorder="1" applyAlignment="1">
      <alignment horizontal="left" wrapTex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6" fillId="0" borderId="15" xfId="0" applyFont="1" applyBorder="1" applyAlignment="1">
      <alignment vertical="center" wrapText="1"/>
    </xf>
    <xf numFmtId="0" fontId="17" fillId="6" borderId="5" xfId="28" applyNumberFormat="1" applyFont="1" applyFill="1" applyBorder="1" applyAlignment="1" applyProtection="1">
      <alignment horizontal="left" vertical="top" wrapText="1"/>
    </xf>
    <xf numFmtId="4" fontId="8" fillId="2" borderId="2" xfId="8" applyNumberFormat="1" applyFont="1" applyProtection="1">
      <alignment horizontal="right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4" xfId="8" applyNumberFormat="1" applyFont="1" applyFill="1" applyBorder="1" applyProtection="1">
      <alignment horizontal="right" vertical="top" shrinkToFit="1"/>
    </xf>
    <xf numFmtId="4" fontId="8" fillId="5" borderId="7" xfId="8" applyNumberFormat="1" applyFont="1" applyFill="1" applyBorder="1" applyProtection="1">
      <alignment horizontal="right" vertical="top" shrinkToFit="1"/>
    </xf>
    <xf numFmtId="4" fontId="8" fillId="5" borderId="11" xfId="8" applyNumberFormat="1" applyFont="1" applyFill="1" applyBorder="1" applyProtection="1">
      <alignment horizontal="right" vertical="top" shrinkToFit="1"/>
    </xf>
    <xf numFmtId="4" fontId="8" fillId="0" borderId="5" xfId="2" applyNumberFormat="1" applyFont="1" applyFill="1" applyBorder="1" applyProtection="1"/>
    <xf numFmtId="4" fontId="9" fillId="0" borderId="5" xfId="0" applyNumberFormat="1" applyFont="1" applyFill="1" applyBorder="1" applyProtection="1">
      <protection locked="0"/>
    </xf>
    <xf numFmtId="166" fontId="8" fillId="6" borderId="11" xfId="27" applyNumberFormat="1" applyFont="1" applyFill="1" applyBorder="1" applyAlignment="1">
      <alignment horizontal="center" wrapText="1"/>
    </xf>
    <xf numFmtId="4" fontId="8" fillId="0" borderId="5" xfId="13" applyNumberFormat="1" applyFont="1" applyFill="1" applyBorder="1" applyAlignment="1">
      <alignment horizontal="right" wrapText="1"/>
    </xf>
    <xf numFmtId="49" fontId="9" fillId="0" borderId="1" xfId="0" applyNumberFormat="1" applyFont="1" applyBorder="1" applyAlignment="1">
      <alignment horizontal="righ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6" xfId="10" applyNumberFormat="1" applyFont="1" applyFill="1" applyBorder="1" applyAlignment="1">
      <alignment horizontal="left"/>
    </xf>
    <xf numFmtId="166" fontId="7" fillId="0" borderId="17" xfId="10" applyNumberFormat="1" applyFont="1" applyFill="1" applyBorder="1" applyAlignment="1">
      <alignment horizontal="left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49" fontId="8" fillId="0" borderId="6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166" fontId="8" fillId="6" borderId="8" xfId="27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Protection="1">
      <protection locked="0"/>
    </xf>
    <xf numFmtId="49" fontId="7" fillId="0" borderId="18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66" fontId="7" fillId="0" borderId="14" xfId="20" applyNumberFormat="1" applyFont="1" applyFill="1" applyBorder="1" applyAlignment="1">
      <alignment horizontal="center" vertical="top" shrinkToFit="1"/>
    </xf>
    <xf numFmtId="4" fontId="7" fillId="5" borderId="9" xfId="8" applyNumberFormat="1" applyFont="1" applyFill="1" applyBorder="1" applyProtection="1">
      <alignment horizontal="right" vertical="top" shrinkToFit="1"/>
    </xf>
    <xf numFmtId="166" fontId="7" fillId="6" borderId="14" xfId="27" applyNumberFormat="1" applyFont="1" applyFill="1" applyBorder="1" applyAlignment="1">
      <alignment horizontal="center" vertical="top" wrapText="1"/>
    </xf>
    <xf numFmtId="166" fontId="8" fillId="0" borderId="5" xfId="27" applyNumberFormat="1" applyFont="1" applyFill="1" applyBorder="1" applyAlignment="1">
      <alignment horizontal="center" vertical="top" wrapText="1"/>
    </xf>
    <xf numFmtId="166" fontId="8" fillId="0" borderId="11" xfId="27" applyNumberFormat="1" applyFont="1" applyFill="1" applyBorder="1" applyAlignment="1">
      <alignment horizontal="center" vertical="top" wrapText="1"/>
    </xf>
    <xf numFmtId="166" fontId="8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center" shrinkToFit="1"/>
    </xf>
    <xf numFmtId="166" fontId="8" fillId="0" borderId="11" xfId="27" applyNumberFormat="1" applyFont="1" applyFill="1" applyBorder="1" applyAlignment="1">
      <alignment horizontal="center" vertical="center" wrapText="1"/>
    </xf>
    <xf numFmtId="166" fontId="7" fillId="0" borderId="11" xfId="27" applyNumberFormat="1" applyFont="1" applyFill="1" applyBorder="1" applyAlignment="1">
      <alignment horizontal="center" vertical="center" wrapText="1"/>
    </xf>
    <xf numFmtId="166" fontId="8" fillId="0" borderId="12" xfId="27" applyNumberFormat="1" applyFont="1" applyFill="1" applyBorder="1" applyAlignment="1">
      <alignment horizontal="center" vertical="top" wrapTex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166" fontId="7" fillId="0" borderId="11" xfId="27" applyNumberFormat="1" applyFont="1" applyFill="1" applyBorder="1" applyAlignment="1">
      <alignment horizontal="center" vertical="top" wrapTex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0" fontId="9" fillId="0" borderId="5" xfId="0" applyFont="1" applyFill="1" applyBorder="1" applyProtection="1">
      <protection locked="0"/>
    </xf>
    <xf numFmtId="166" fontId="8" fillId="0" borderId="5" xfId="11" applyNumberFormat="1" applyFont="1" applyFill="1" applyBorder="1" applyProtection="1">
      <alignment horizontal="right" vertical="top" shrinkToFi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9"/>
  <sheetViews>
    <sheetView showGridLines="0" tabSelected="1" topLeftCell="A99" zoomScale="70" zoomScaleNormal="70" zoomScaleSheetLayoutView="100" workbookViewId="0">
      <selection activeCell="A68" sqref="A68:XFD69"/>
    </sheetView>
  </sheetViews>
  <sheetFormatPr defaultColWidth="9.140625" defaultRowHeight="15.75" outlineLevelRow="2"/>
  <cols>
    <col min="1" max="1" width="65.5703125" style="6" customWidth="1"/>
    <col min="2" max="2" width="10.7109375" style="4" customWidth="1"/>
    <col min="3" max="3" width="7.7109375" style="4" customWidth="1"/>
    <col min="4" max="4" width="16" style="4" customWidth="1"/>
    <col min="5" max="5" width="16.85546875" style="4" hidden="1" customWidth="1"/>
    <col min="6" max="6" width="13.5703125" style="24" customWidth="1"/>
    <col min="7" max="7" width="14.85546875" style="33" hidden="1" customWidth="1"/>
    <col min="8" max="8" width="13.5703125" style="24" customWidth="1"/>
    <col min="9" max="9" width="9.140625" style="1" customWidth="1"/>
    <col min="10" max="16384" width="9.140625" style="1"/>
  </cols>
  <sheetData>
    <row r="1" spans="1:9" ht="15.75" customHeight="1">
      <c r="A1" s="21"/>
      <c r="B1" s="34"/>
      <c r="C1" s="34"/>
      <c r="D1" s="71" t="s">
        <v>128</v>
      </c>
      <c r="E1" s="71"/>
      <c r="F1" s="71"/>
      <c r="G1" s="71"/>
      <c r="H1" s="71"/>
      <c r="I1" s="22"/>
    </row>
    <row r="2" spans="1:9" ht="55.9" customHeight="1">
      <c r="A2" s="21"/>
      <c r="B2" s="34"/>
      <c r="C2" s="34"/>
      <c r="D2" s="71"/>
      <c r="E2" s="71"/>
      <c r="F2" s="71"/>
      <c r="G2" s="71"/>
      <c r="H2" s="71"/>
      <c r="I2" s="22"/>
    </row>
    <row r="3" spans="1:9" ht="15" customHeight="1">
      <c r="A3" s="21"/>
      <c r="B3" s="34"/>
      <c r="C3" s="34"/>
      <c r="D3" s="34"/>
      <c r="E3" s="34"/>
      <c r="F3" s="34"/>
      <c r="G3" s="34"/>
      <c r="H3" s="34"/>
      <c r="I3" s="22"/>
    </row>
    <row r="4" spans="1:9" ht="18.75">
      <c r="A4" s="72" t="s">
        <v>62</v>
      </c>
      <c r="B4" s="72"/>
      <c r="C4" s="72"/>
      <c r="D4" s="72"/>
      <c r="E4" s="72"/>
      <c r="F4" s="72"/>
      <c r="G4" s="72"/>
      <c r="H4" s="72"/>
      <c r="I4" s="19"/>
    </row>
    <row r="5" spans="1:9" ht="15.75" customHeight="1">
      <c r="A5" s="73" t="s">
        <v>129</v>
      </c>
      <c r="B5" s="73"/>
      <c r="C5" s="73"/>
      <c r="D5" s="73"/>
      <c r="E5" s="73"/>
      <c r="F5" s="73"/>
      <c r="G5" s="73"/>
      <c r="H5" s="73"/>
      <c r="I5" s="20"/>
    </row>
    <row r="6" spans="1:9" ht="27" customHeight="1">
      <c r="A6" s="73"/>
      <c r="B6" s="73"/>
      <c r="C6" s="73"/>
      <c r="D6" s="73"/>
      <c r="E6" s="73"/>
      <c r="F6" s="73"/>
      <c r="G6" s="73"/>
      <c r="H6" s="73"/>
      <c r="I6" s="20"/>
    </row>
    <row r="7" spans="1:9" ht="12" customHeight="1">
      <c r="A7" s="78"/>
      <c r="B7" s="79"/>
      <c r="C7" s="79"/>
      <c r="D7" s="79"/>
      <c r="E7" s="79"/>
      <c r="F7" s="23"/>
      <c r="G7" s="30"/>
      <c r="H7" s="23"/>
      <c r="I7" s="2"/>
    </row>
    <row r="8" spans="1:9" ht="42.75" customHeight="1">
      <c r="A8" s="83" t="s">
        <v>61</v>
      </c>
      <c r="B8" s="85" t="s">
        <v>0</v>
      </c>
      <c r="C8" s="87" t="s">
        <v>1</v>
      </c>
      <c r="D8" s="91" t="s">
        <v>130</v>
      </c>
      <c r="E8" s="89" t="s">
        <v>130</v>
      </c>
      <c r="F8" s="76" t="s">
        <v>63</v>
      </c>
      <c r="G8" s="74"/>
      <c r="H8" s="76" t="s">
        <v>64</v>
      </c>
      <c r="I8" s="2"/>
    </row>
    <row r="9" spans="1:9" ht="15.75" customHeight="1">
      <c r="A9" s="84"/>
      <c r="B9" s="86"/>
      <c r="C9" s="88"/>
      <c r="D9" s="92"/>
      <c r="E9" s="90"/>
      <c r="F9" s="77"/>
      <c r="G9" s="75"/>
      <c r="H9" s="77"/>
      <c r="I9" s="2"/>
    </row>
    <row r="10" spans="1:9" ht="78.75">
      <c r="A10" s="41" t="s">
        <v>72</v>
      </c>
      <c r="B10" s="10" t="s">
        <v>3</v>
      </c>
      <c r="C10" s="10" t="s">
        <v>2</v>
      </c>
      <c r="D10" s="11">
        <f>E10/1000</f>
        <v>6121.2882499999996</v>
      </c>
      <c r="E10" s="42">
        <f>E11+E13+E17+E25+E27+E29+E35+E37+E40+E23+E31+E33+E21</f>
        <v>6121288.25</v>
      </c>
      <c r="F10" s="102">
        <f>F11+F13+F17+F25+F27+F29+F35+F37+F40+F23+F31+F33</f>
        <v>1381.96317</v>
      </c>
      <c r="G10" s="42">
        <f>G11+G13+G17+G25+G27+G29+G35+G37+G40+G23+G31+G33+G21</f>
        <v>1381963.17</v>
      </c>
      <c r="H10" s="39">
        <f>F10/D10*100</f>
        <v>22.576345265230731</v>
      </c>
      <c r="I10" s="2"/>
    </row>
    <row r="11" spans="1:9" outlineLevel="1">
      <c r="A11" s="7" t="s">
        <v>4</v>
      </c>
      <c r="B11" s="8" t="s">
        <v>5</v>
      </c>
      <c r="C11" s="8" t="s">
        <v>2</v>
      </c>
      <c r="D11" s="9">
        <f>E11/1000</f>
        <v>865</v>
      </c>
      <c r="E11" s="43">
        <f>E12</f>
        <v>865000</v>
      </c>
      <c r="F11" s="103">
        <f t="shared" ref="F11:F96" si="0">G11/1000</f>
        <v>219.10084000000001</v>
      </c>
      <c r="G11" s="31">
        <f t="shared" ref="G11" si="1">G12</f>
        <v>219100.84</v>
      </c>
      <c r="H11" s="26">
        <f t="shared" ref="H11:H96" si="2">F11/D11*100</f>
        <v>25.32957687861272</v>
      </c>
      <c r="I11" s="2"/>
    </row>
    <row r="12" spans="1:9" ht="63" outlineLevel="2">
      <c r="A12" s="5" t="s">
        <v>6</v>
      </c>
      <c r="B12" s="3" t="s">
        <v>5</v>
      </c>
      <c r="C12" s="3" t="s">
        <v>7</v>
      </c>
      <c r="D12" s="9">
        <f t="shared" ref="D12:D71" si="3">E12/1000</f>
        <v>865</v>
      </c>
      <c r="E12" s="28">
        <v>865000</v>
      </c>
      <c r="F12" s="103">
        <f>G12/1000</f>
        <v>219.10084000000001</v>
      </c>
      <c r="G12" s="28">
        <v>219100.84</v>
      </c>
      <c r="H12" s="26">
        <f t="shared" si="2"/>
        <v>25.32957687861272</v>
      </c>
      <c r="I12" s="2"/>
    </row>
    <row r="13" spans="1:9" outlineLevel="1">
      <c r="A13" s="5" t="s">
        <v>8</v>
      </c>
      <c r="B13" s="3" t="s">
        <v>9</v>
      </c>
      <c r="C13" s="3" t="s">
        <v>2</v>
      </c>
      <c r="D13" s="9">
        <f>E13/1000</f>
        <v>2786.0157999999997</v>
      </c>
      <c r="E13" s="28">
        <f>E14+E15+E16</f>
        <v>2786015.8</v>
      </c>
      <c r="F13" s="104">
        <f t="shared" ref="F13:G13" si="4">F14+F15+F16</f>
        <v>655.44607999999994</v>
      </c>
      <c r="G13" s="28">
        <f t="shared" si="4"/>
        <v>655446.07999999996</v>
      </c>
      <c r="H13" s="26">
        <f t="shared" si="2"/>
        <v>23.526287252211564</v>
      </c>
      <c r="I13" s="2"/>
    </row>
    <row r="14" spans="1:9" ht="63" outlineLevel="2">
      <c r="A14" s="5" t="s">
        <v>6</v>
      </c>
      <c r="B14" s="3" t="s">
        <v>9</v>
      </c>
      <c r="C14" s="3" t="s">
        <v>7</v>
      </c>
      <c r="D14" s="9">
        <f>E14/1000</f>
        <v>2004</v>
      </c>
      <c r="E14" s="28">
        <v>2004000</v>
      </c>
      <c r="F14" s="103">
        <f t="shared" si="0"/>
        <v>478.31743</v>
      </c>
      <c r="G14" s="28">
        <v>478317.43</v>
      </c>
      <c r="H14" s="26">
        <f t="shared" si="2"/>
        <v>23.868135229540918</v>
      </c>
      <c r="I14" s="2"/>
    </row>
    <row r="15" spans="1:9" ht="31.5" outlineLevel="2">
      <c r="A15" s="5" t="s">
        <v>10</v>
      </c>
      <c r="B15" s="3" t="s">
        <v>9</v>
      </c>
      <c r="C15" s="3" t="s">
        <v>11</v>
      </c>
      <c r="D15" s="9">
        <f t="shared" si="3"/>
        <v>712.12180000000001</v>
      </c>
      <c r="E15" s="28">
        <v>712121.8</v>
      </c>
      <c r="F15" s="103">
        <f t="shared" si="0"/>
        <v>159.63864999999998</v>
      </c>
      <c r="G15" s="28">
        <v>159638.65</v>
      </c>
      <c r="H15" s="26">
        <f t="shared" si="2"/>
        <v>22.417323834209256</v>
      </c>
      <c r="I15" s="2"/>
    </row>
    <row r="16" spans="1:9" outlineLevel="2">
      <c r="A16" s="5" t="s">
        <v>12</v>
      </c>
      <c r="B16" s="3" t="s">
        <v>9</v>
      </c>
      <c r="C16" s="3" t="s">
        <v>13</v>
      </c>
      <c r="D16" s="9">
        <f t="shared" si="3"/>
        <v>69.894000000000005</v>
      </c>
      <c r="E16" s="28">
        <v>69894</v>
      </c>
      <c r="F16" s="103">
        <f t="shared" si="0"/>
        <v>17.489999999999998</v>
      </c>
      <c r="G16" s="28">
        <v>17490</v>
      </c>
      <c r="H16" s="26">
        <f t="shared" si="2"/>
        <v>25.023607176581674</v>
      </c>
      <c r="I16" s="2"/>
    </row>
    <row r="17" spans="1:9" ht="31.5" outlineLevel="1">
      <c r="A17" s="5" t="s">
        <v>14</v>
      </c>
      <c r="B17" s="3" t="s">
        <v>15</v>
      </c>
      <c r="C17" s="3" t="s">
        <v>2</v>
      </c>
      <c r="D17" s="9">
        <f>E17/1000</f>
        <v>1932.81645</v>
      </c>
      <c r="E17" s="28">
        <f>E18+E19+E20</f>
        <v>1932816.45</v>
      </c>
      <c r="F17" s="104">
        <f t="shared" ref="F17:G17" si="5">F18+F19+F20</f>
        <v>406.45583000000005</v>
      </c>
      <c r="G17" s="28">
        <f t="shared" si="5"/>
        <v>406455.83</v>
      </c>
      <c r="H17" s="26">
        <f t="shared" si="2"/>
        <v>21.029199642832097</v>
      </c>
      <c r="I17" s="2"/>
    </row>
    <row r="18" spans="1:9" ht="63" outlineLevel="2">
      <c r="A18" s="5" t="s">
        <v>6</v>
      </c>
      <c r="B18" s="3" t="s">
        <v>15</v>
      </c>
      <c r="C18" s="3" t="s">
        <v>7</v>
      </c>
      <c r="D18" s="9">
        <f t="shared" si="3"/>
        <v>1729.4</v>
      </c>
      <c r="E18" s="28">
        <v>1729400</v>
      </c>
      <c r="F18" s="103">
        <f t="shared" si="0"/>
        <v>378.21583000000004</v>
      </c>
      <c r="G18" s="28">
        <v>378215.83</v>
      </c>
      <c r="H18" s="26">
        <f t="shared" si="2"/>
        <v>21.869771597085695</v>
      </c>
      <c r="I18" s="2"/>
    </row>
    <row r="19" spans="1:9" ht="31.5" outlineLevel="2">
      <c r="A19" s="5" t="s">
        <v>10</v>
      </c>
      <c r="B19" s="3" t="s">
        <v>15</v>
      </c>
      <c r="C19" s="3" t="s">
        <v>11</v>
      </c>
      <c r="D19" s="9">
        <f>E19/1000</f>
        <v>65</v>
      </c>
      <c r="E19" s="28">
        <v>65000</v>
      </c>
      <c r="F19" s="103">
        <f t="shared" si="0"/>
        <v>28.24</v>
      </c>
      <c r="G19" s="28">
        <v>28240</v>
      </c>
      <c r="H19" s="26">
        <f t="shared" si="2"/>
        <v>43.446153846153848</v>
      </c>
      <c r="I19" s="2"/>
    </row>
    <row r="20" spans="1:9" ht="15.6" customHeight="1" outlineLevel="2">
      <c r="A20" s="5" t="s">
        <v>12</v>
      </c>
      <c r="B20" s="18" t="s">
        <v>15</v>
      </c>
      <c r="C20" s="3">
        <v>800</v>
      </c>
      <c r="D20" s="9">
        <f>E20/1000</f>
        <v>138.41645</v>
      </c>
      <c r="E20" s="28">
        <v>138416.45000000001</v>
      </c>
      <c r="F20" s="103">
        <f t="shared" si="0"/>
        <v>0</v>
      </c>
      <c r="G20" s="28">
        <v>0</v>
      </c>
      <c r="H20" s="26">
        <f t="shared" si="2"/>
        <v>0</v>
      </c>
      <c r="I20" s="2"/>
    </row>
    <row r="21" spans="1:9" ht="31.5" outlineLevel="2">
      <c r="A21" s="5" t="s">
        <v>132</v>
      </c>
      <c r="B21" s="18" t="s">
        <v>131</v>
      </c>
      <c r="C21" s="3" t="s">
        <v>2</v>
      </c>
      <c r="D21" s="9">
        <f t="shared" ref="D21:D22" si="6">E21/1000</f>
        <v>1.4</v>
      </c>
      <c r="E21" s="28">
        <f>E22</f>
        <v>1400</v>
      </c>
      <c r="F21" s="103">
        <f t="shared" si="0"/>
        <v>0</v>
      </c>
      <c r="G21" s="28">
        <f>G22</f>
        <v>0</v>
      </c>
      <c r="H21" s="26">
        <f t="shared" si="2"/>
        <v>0</v>
      </c>
      <c r="I21" s="2"/>
    </row>
    <row r="22" spans="1:9" ht="15.6" customHeight="1" outlineLevel="2">
      <c r="A22" s="5" t="s">
        <v>133</v>
      </c>
      <c r="B22" s="18" t="s">
        <v>131</v>
      </c>
      <c r="C22" s="3">
        <v>500</v>
      </c>
      <c r="D22" s="9">
        <f t="shared" si="6"/>
        <v>1.4</v>
      </c>
      <c r="E22" s="28">
        <v>1400</v>
      </c>
      <c r="F22" s="103">
        <f t="shared" si="0"/>
        <v>0</v>
      </c>
      <c r="G22" s="28">
        <v>0</v>
      </c>
      <c r="H22" s="26">
        <f t="shared" si="2"/>
        <v>0</v>
      </c>
      <c r="I22" s="2"/>
    </row>
    <row r="23" spans="1:9" ht="15.6" hidden="1" customHeight="1" outlineLevel="2">
      <c r="A23" s="36" t="s">
        <v>73</v>
      </c>
      <c r="B23" s="3" t="s">
        <v>68</v>
      </c>
      <c r="C23" s="3" t="s">
        <v>2</v>
      </c>
      <c r="D23" s="9">
        <f t="shared" ref="D23:D24" si="7">E23/1000</f>
        <v>0</v>
      </c>
      <c r="E23" s="28">
        <f>E24</f>
        <v>0</v>
      </c>
      <c r="F23" s="104">
        <f t="shared" ref="F23:G23" si="8">F24</f>
        <v>0</v>
      </c>
      <c r="G23" s="28">
        <f t="shared" si="8"/>
        <v>0</v>
      </c>
      <c r="H23" s="26" t="e">
        <f t="shared" si="2"/>
        <v>#DIV/0!</v>
      </c>
      <c r="I23" s="2"/>
    </row>
    <row r="24" spans="1:9" ht="63" hidden="1" outlineLevel="2">
      <c r="A24" s="44" t="s">
        <v>69</v>
      </c>
      <c r="B24" s="3" t="s">
        <v>68</v>
      </c>
      <c r="C24" s="3" t="s">
        <v>7</v>
      </c>
      <c r="D24" s="9">
        <f t="shared" si="7"/>
        <v>0</v>
      </c>
      <c r="E24" s="28">
        <v>0</v>
      </c>
      <c r="F24" s="103">
        <f t="shared" si="0"/>
        <v>0</v>
      </c>
      <c r="G24" s="28">
        <v>0</v>
      </c>
      <c r="H24" s="26" t="e">
        <f t="shared" si="2"/>
        <v>#DIV/0!</v>
      </c>
      <c r="I24" s="2"/>
    </row>
    <row r="25" spans="1:9" outlineLevel="2">
      <c r="A25" s="5" t="s">
        <v>16</v>
      </c>
      <c r="B25" s="3" t="s">
        <v>17</v>
      </c>
      <c r="C25" s="3" t="s">
        <v>2</v>
      </c>
      <c r="D25" s="9">
        <f>E25/1000</f>
        <v>18.096</v>
      </c>
      <c r="E25" s="28">
        <f>E26</f>
        <v>18096</v>
      </c>
      <c r="F25" s="104">
        <f t="shared" ref="F25:G25" si="9">F26</f>
        <v>18.096</v>
      </c>
      <c r="G25" s="28">
        <f t="shared" si="9"/>
        <v>18096</v>
      </c>
      <c r="H25" s="26">
        <f t="shared" si="2"/>
        <v>100</v>
      </c>
      <c r="I25" s="2"/>
    </row>
    <row r="26" spans="1:9" outlineLevel="1">
      <c r="A26" s="5" t="s">
        <v>12</v>
      </c>
      <c r="B26" s="3" t="s">
        <v>17</v>
      </c>
      <c r="C26" s="3" t="s">
        <v>13</v>
      </c>
      <c r="D26" s="9">
        <f t="shared" si="3"/>
        <v>18.096</v>
      </c>
      <c r="E26" s="28">
        <v>18096</v>
      </c>
      <c r="F26" s="103">
        <f t="shared" si="0"/>
        <v>18.096</v>
      </c>
      <c r="G26" s="28">
        <v>18096</v>
      </c>
      <c r="H26" s="26">
        <f t="shared" si="2"/>
        <v>100</v>
      </c>
      <c r="I26" s="2"/>
    </row>
    <row r="27" spans="1:9" outlineLevel="2">
      <c r="A27" s="5" t="s">
        <v>18</v>
      </c>
      <c r="B27" s="3" t="s">
        <v>19</v>
      </c>
      <c r="C27" s="3" t="s">
        <v>2</v>
      </c>
      <c r="D27" s="9">
        <f>E27/1000</f>
        <v>10</v>
      </c>
      <c r="E27" s="28">
        <f>E28</f>
        <v>10000</v>
      </c>
      <c r="F27" s="103">
        <f t="shared" si="0"/>
        <v>0</v>
      </c>
      <c r="G27" s="28">
        <f>G28</f>
        <v>0</v>
      </c>
      <c r="H27" s="26">
        <f t="shared" si="2"/>
        <v>0</v>
      </c>
      <c r="I27" s="2"/>
    </row>
    <row r="28" spans="1:9" outlineLevel="1">
      <c r="A28" s="5" t="s">
        <v>12</v>
      </c>
      <c r="B28" s="3" t="s">
        <v>19</v>
      </c>
      <c r="C28" s="3" t="s">
        <v>13</v>
      </c>
      <c r="D28" s="9">
        <f t="shared" si="3"/>
        <v>10</v>
      </c>
      <c r="E28" s="28">
        <v>10000</v>
      </c>
      <c r="F28" s="103">
        <f t="shared" si="0"/>
        <v>0</v>
      </c>
      <c r="G28" s="28">
        <v>0</v>
      </c>
      <c r="H28" s="26">
        <f t="shared" si="2"/>
        <v>0</v>
      </c>
      <c r="I28" s="2"/>
    </row>
    <row r="29" spans="1:9" outlineLevel="2">
      <c r="A29" s="5" t="s">
        <v>20</v>
      </c>
      <c r="B29" s="3" t="s">
        <v>21</v>
      </c>
      <c r="C29" s="3" t="s">
        <v>2</v>
      </c>
      <c r="D29" s="9">
        <f>E29/1000</f>
        <v>44.1</v>
      </c>
      <c r="E29" s="28">
        <f>E30</f>
        <v>44100</v>
      </c>
      <c r="F29" s="105">
        <f t="shared" ref="F29" si="10">F30</f>
        <v>7</v>
      </c>
      <c r="G29" s="28">
        <f t="shared" ref="G29" si="11">G30</f>
        <v>7000</v>
      </c>
      <c r="H29" s="26">
        <f t="shared" si="2"/>
        <v>15.873015873015872</v>
      </c>
      <c r="I29" s="2"/>
    </row>
    <row r="30" spans="1:9" outlineLevel="1">
      <c r="A30" s="5" t="s">
        <v>22</v>
      </c>
      <c r="B30" s="3" t="s">
        <v>21</v>
      </c>
      <c r="C30" s="3" t="s">
        <v>23</v>
      </c>
      <c r="D30" s="9">
        <f t="shared" si="3"/>
        <v>44.1</v>
      </c>
      <c r="E30" s="28">
        <v>44100</v>
      </c>
      <c r="F30" s="106">
        <f>G30/1000</f>
        <v>7</v>
      </c>
      <c r="G30" s="28">
        <v>7000</v>
      </c>
      <c r="H30" s="26">
        <f t="shared" si="2"/>
        <v>15.873015873015872</v>
      </c>
      <c r="I30" s="2"/>
    </row>
    <row r="31" spans="1:9" hidden="1" outlineLevel="2">
      <c r="A31" s="45" t="s">
        <v>74</v>
      </c>
      <c r="B31" s="46" t="s">
        <v>115</v>
      </c>
      <c r="C31" s="18" t="s">
        <v>2</v>
      </c>
      <c r="D31" s="9">
        <f t="shared" si="3"/>
        <v>0</v>
      </c>
      <c r="E31" s="28">
        <f>E32</f>
        <v>0</v>
      </c>
      <c r="F31" s="105">
        <f t="shared" ref="F31:G31" si="12">F32</f>
        <v>0</v>
      </c>
      <c r="G31" s="28">
        <f t="shared" si="12"/>
        <v>0</v>
      </c>
      <c r="H31" s="26" t="e">
        <f t="shared" si="2"/>
        <v>#DIV/0!</v>
      </c>
      <c r="I31" s="2"/>
    </row>
    <row r="32" spans="1:9" ht="47.25" hidden="1" outlineLevel="1">
      <c r="A32" s="45" t="s">
        <v>75</v>
      </c>
      <c r="B32" s="46" t="s">
        <v>115</v>
      </c>
      <c r="C32" s="3">
        <v>200</v>
      </c>
      <c r="D32" s="9">
        <f t="shared" si="3"/>
        <v>0</v>
      </c>
      <c r="E32" s="28">
        <v>0</v>
      </c>
      <c r="F32" s="107">
        <f t="shared" si="0"/>
        <v>0</v>
      </c>
      <c r="G32" s="38">
        <v>0</v>
      </c>
      <c r="H32" s="39" t="e">
        <f t="shared" si="2"/>
        <v>#DIV/0!</v>
      </c>
      <c r="I32" s="2"/>
    </row>
    <row r="33" spans="1:9" hidden="1" outlineLevel="2">
      <c r="A33" s="45" t="s">
        <v>76</v>
      </c>
      <c r="B33" s="46" t="s">
        <v>116</v>
      </c>
      <c r="C33" s="18" t="s">
        <v>2</v>
      </c>
      <c r="D33" s="9">
        <f t="shared" si="3"/>
        <v>0</v>
      </c>
      <c r="E33" s="28">
        <f>E34</f>
        <v>0</v>
      </c>
      <c r="F33" s="105">
        <f t="shared" ref="F33" si="13">F34</f>
        <v>0</v>
      </c>
      <c r="G33" s="28">
        <f t="shared" ref="G33" si="14">G34</f>
        <v>0</v>
      </c>
      <c r="H33" s="26" t="e">
        <f t="shared" si="2"/>
        <v>#DIV/0!</v>
      </c>
      <c r="I33" s="2"/>
    </row>
    <row r="34" spans="1:9" ht="47.25" hidden="1" outlineLevel="1">
      <c r="A34" s="45" t="s">
        <v>75</v>
      </c>
      <c r="B34" s="46" t="s">
        <v>116</v>
      </c>
      <c r="C34" s="3">
        <v>200</v>
      </c>
      <c r="D34" s="9">
        <f t="shared" si="3"/>
        <v>0</v>
      </c>
      <c r="E34" s="28">
        <v>0</v>
      </c>
      <c r="F34" s="107">
        <f t="shared" si="0"/>
        <v>0</v>
      </c>
      <c r="G34" s="38">
        <v>0</v>
      </c>
      <c r="H34" s="39" t="e">
        <f t="shared" si="2"/>
        <v>#DIV/0!</v>
      </c>
      <c r="I34" s="2"/>
    </row>
    <row r="35" spans="1:9" ht="31.5" outlineLevel="2">
      <c r="A35" s="27" t="s">
        <v>65</v>
      </c>
      <c r="B35" s="18" t="s">
        <v>117</v>
      </c>
      <c r="C35" s="3" t="s">
        <v>2</v>
      </c>
      <c r="D35" s="9">
        <f>E35/1000</f>
        <v>2.8</v>
      </c>
      <c r="E35" s="28">
        <f>E36</f>
        <v>2800</v>
      </c>
      <c r="F35" s="106">
        <f t="shared" si="0"/>
        <v>0</v>
      </c>
      <c r="G35" s="28">
        <f>G36</f>
        <v>0</v>
      </c>
      <c r="H35" s="26">
        <f t="shared" si="2"/>
        <v>0</v>
      </c>
      <c r="I35" s="2"/>
    </row>
    <row r="36" spans="1:9" ht="31.5" outlineLevel="2">
      <c r="A36" s="47" t="s">
        <v>77</v>
      </c>
      <c r="B36" s="18" t="s">
        <v>117</v>
      </c>
      <c r="C36" s="3" t="s">
        <v>11</v>
      </c>
      <c r="D36" s="9">
        <f t="shared" si="3"/>
        <v>2.8</v>
      </c>
      <c r="E36" s="28">
        <v>2800</v>
      </c>
      <c r="F36" s="106">
        <f t="shared" si="0"/>
        <v>0</v>
      </c>
      <c r="G36" s="28">
        <v>0</v>
      </c>
      <c r="H36" s="26">
        <f t="shared" si="2"/>
        <v>0</v>
      </c>
      <c r="I36" s="2"/>
    </row>
    <row r="37" spans="1:9" ht="15.6" customHeight="1" outlineLevel="1">
      <c r="A37" s="5" t="s">
        <v>24</v>
      </c>
      <c r="B37" s="18" t="s">
        <v>118</v>
      </c>
      <c r="C37" s="3" t="s">
        <v>2</v>
      </c>
      <c r="D37" s="9">
        <f>E37/1000</f>
        <v>461.06</v>
      </c>
      <c r="E37" s="28">
        <f>E38+E39</f>
        <v>461060</v>
      </c>
      <c r="F37" s="105">
        <f t="shared" ref="F37:G37" si="15">F38+F39</f>
        <v>75.864419999999996</v>
      </c>
      <c r="G37" s="28">
        <f t="shared" si="15"/>
        <v>75864.42</v>
      </c>
      <c r="H37" s="26">
        <f t="shared" si="2"/>
        <v>16.454348674792868</v>
      </c>
      <c r="I37" s="2"/>
    </row>
    <row r="38" spans="1:9" ht="15.6" customHeight="1" outlineLevel="2">
      <c r="A38" s="5" t="s">
        <v>6</v>
      </c>
      <c r="B38" s="18" t="s">
        <v>118</v>
      </c>
      <c r="C38" s="3" t="s">
        <v>7</v>
      </c>
      <c r="D38" s="9">
        <f t="shared" si="3"/>
        <v>427</v>
      </c>
      <c r="E38" s="28">
        <v>427000</v>
      </c>
      <c r="F38" s="106">
        <f t="shared" si="0"/>
        <v>75.864419999999996</v>
      </c>
      <c r="G38" s="28">
        <v>75864.42</v>
      </c>
      <c r="H38" s="26">
        <f t="shared" si="2"/>
        <v>17.766843091334895</v>
      </c>
      <c r="I38" s="2"/>
    </row>
    <row r="39" spans="1:9" ht="31.5">
      <c r="A39" s="5" t="s">
        <v>10</v>
      </c>
      <c r="B39" s="18" t="s">
        <v>118</v>
      </c>
      <c r="C39" s="3" t="s">
        <v>11</v>
      </c>
      <c r="D39" s="9">
        <f t="shared" si="3"/>
        <v>34.06</v>
      </c>
      <c r="E39" s="28">
        <v>34060</v>
      </c>
      <c r="F39" s="107">
        <f t="shared" si="0"/>
        <v>0</v>
      </c>
      <c r="G39" s="38">
        <f t="shared" ref="G39" si="16">G40</f>
        <v>0</v>
      </c>
      <c r="H39" s="39">
        <f t="shared" si="2"/>
        <v>0</v>
      </c>
      <c r="I39" s="2"/>
    </row>
    <row r="40" spans="1:9" hidden="1" outlineLevel="1">
      <c r="A40" s="5" t="s">
        <v>25</v>
      </c>
      <c r="B40" s="3" t="s">
        <v>26</v>
      </c>
      <c r="C40" s="3" t="s">
        <v>2</v>
      </c>
      <c r="D40" s="9">
        <f t="shared" si="3"/>
        <v>0</v>
      </c>
      <c r="E40" s="28">
        <f>E41</f>
        <v>0</v>
      </c>
      <c r="F40" s="103">
        <f t="shared" si="0"/>
        <v>0</v>
      </c>
      <c r="G40" s="28"/>
      <c r="H40" s="26" t="e">
        <f t="shared" si="2"/>
        <v>#DIV/0!</v>
      </c>
      <c r="I40" s="2"/>
    </row>
    <row r="41" spans="1:9" hidden="1" outlineLevel="1">
      <c r="A41" s="5" t="s">
        <v>12</v>
      </c>
      <c r="B41" s="3" t="s">
        <v>26</v>
      </c>
      <c r="C41" s="3" t="s">
        <v>13</v>
      </c>
      <c r="D41" s="9">
        <f t="shared" si="3"/>
        <v>0</v>
      </c>
      <c r="E41" s="28">
        <v>0</v>
      </c>
      <c r="F41" s="103">
        <f t="shared" si="0"/>
        <v>0</v>
      </c>
      <c r="G41" s="28"/>
      <c r="H41" s="26" t="e">
        <f t="shared" si="2"/>
        <v>#DIV/0!</v>
      </c>
      <c r="I41" s="2"/>
    </row>
    <row r="42" spans="1:9" ht="47.25" outlineLevel="2">
      <c r="A42" s="12" t="s">
        <v>78</v>
      </c>
      <c r="B42" s="37" t="s">
        <v>27</v>
      </c>
      <c r="C42" s="13" t="s">
        <v>2</v>
      </c>
      <c r="D42" s="11">
        <f>E42/1000</f>
        <v>815.25</v>
      </c>
      <c r="E42" s="28">
        <f>E43+E46+E48</f>
        <v>815250</v>
      </c>
      <c r="F42" s="104">
        <f t="shared" ref="F42" si="17">F43</f>
        <v>40.457999999999998</v>
      </c>
      <c r="G42" s="28">
        <f>G43+G46+G48</f>
        <v>40458</v>
      </c>
      <c r="H42" s="26">
        <f t="shared" si="2"/>
        <v>4.9626494940202388</v>
      </c>
      <c r="I42" s="2"/>
    </row>
    <row r="43" spans="1:9" ht="31.5" outlineLevel="2">
      <c r="A43" s="5" t="s">
        <v>28</v>
      </c>
      <c r="B43" s="18" t="s">
        <v>29</v>
      </c>
      <c r="C43" s="3" t="s">
        <v>2</v>
      </c>
      <c r="D43" s="9">
        <f>E43/1000</f>
        <v>70.25</v>
      </c>
      <c r="E43" s="28">
        <f>E45+E44</f>
        <v>70250</v>
      </c>
      <c r="F43" s="104">
        <f t="shared" ref="F43:G43" si="18">F45+F44</f>
        <v>40.457999999999998</v>
      </c>
      <c r="G43" s="28">
        <f t="shared" si="18"/>
        <v>40458</v>
      </c>
      <c r="H43" s="26">
        <f t="shared" si="2"/>
        <v>57.591459074733095</v>
      </c>
      <c r="I43" s="2"/>
    </row>
    <row r="44" spans="1:9" ht="31.5" outlineLevel="2">
      <c r="A44" s="14" t="s">
        <v>79</v>
      </c>
      <c r="B44" s="93" t="s">
        <v>29</v>
      </c>
      <c r="C44" s="15">
        <v>200</v>
      </c>
      <c r="D44" s="61">
        <f>E44/1000</f>
        <v>65</v>
      </c>
      <c r="E44" s="94">
        <v>65000</v>
      </c>
      <c r="F44" s="108">
        <f t="shared" si="0"/>
        <v>39.207999999999998</v>
      </c>
      <c r="G44" s="94">
        <v>39208</v>
      </c>
      <c r="H44" s="95">
        <f t="shared" si="2"/>
        <v>60.319999999999993</v>
      </c>
      <c r="I44" s="2"/>
    </row>
    <row r="45" spans="1:9" outlineLevel="2">
      <c r="A45" s="16" t="s">
        <v>12</v>
      </c>
      <c r="B45" s="17" t="s">
        <v>29</v>
      </c>
      <c r="C45" s="17" t="s">
        <v>13</v>
      </c>
      <c r="D45" s="9">
        <f>E45/1000-0.1</f>
        <v>5.15</v>
      </c>
      <c r="E45" s="57">
        <v>5250</v>
      </c>
      <c r="F45" s="102">
        <f t="shared" si="0"/>
        <v>1.25</v>
      </c>
      <c r="G45" s="57">
        <v>1250</v>
      </c>
      <c r="H45" s="26">
        <f t="shared" si="2"/>
        <v>24.271844660194173</v>
      </c>
      <c r="I45" s="2"/>
    </row>
    <row r="46" spans="1:9" ht="31.5" outlineLevel="2">
      <c r="A46" s="16" t="s">
        <v>137</v>
      </c>
      <c r="B46" s="17" t="str">
        <f>B47</f>
        <v>02Q5215590</v>
      </c>
      <c r="C46" s="3" t="s">
        <v>2</v>
      </c>
      <c r="D46" s="9">
        <f>E46/1000</f>
        <v>670.5</v>
      </c>
      <c r="E46" s="57">
        <f>E47</f>
        <v>670500</v>
      </c>
      <c r="F46" s="102">
        <f t="shared" si="0"/>
        <v>0</v>
      </c>
      <c r="G46" s="57">
        <f>G47</f>
        <v>0</v>
      </c>
      <c r="H46" s="26">
        <f t="shared" si="2"/>
        <v>0</v>
      </c>
      <c r="I46" s="2"/>
    </row>
    <row r="47" spans="1:9" ht="31.5" outlineLevel="2">
      <c r="A47" s="16" t="s">
        <v>79</v>
      </c>
      <c r="B47" s="56" t="s">
        <v>134</v>
      </c>
      <c r="C47" s="17">
        <v>200</v>
      </c>
      <c r="D47" s="9">
        <f>E47/1000</f>
        <v>670.5</v>
      </c>
      <c r="E47" s="57">
        <v>670500</v>
      </c>
      <c r="F47" s="102">
        <f t="shared" si="0"/>
        <v>0</v>
      </c>
      <c r="G47" s="57">
        <v>0</v>
      </c>
      <c r="H47" s="26">
        <f t="shared" si="2"/>
        <v>0</v>
      </c>
      <c r="I47" s="2"/>
    </row>
    <row r="48" spans="1:9" ht="47.25" outlineLevel="2">
      <c r="A48" s="16" t="s">
        <v>136</v>
      </c>
      <c r="B48" s="17" t="str">
        <f>B49</f>
        <v>02Q52S5590</v>
      </c>
      <c r="C48" s="3" t="s">
        <v>2</v>
      </c>
      <c r="D48" s="9">
        <f>E48/1000</f>
        <v>74.5</v>
      </c>
      <c r="E48" s="57">
        <f>E49</f>
        <v>74500</v>
      </c>
      <c r="F48" s="102">
        <f t="shared" si="0"/>
        <v>0</v>
      </c>
      <c r="G48" s="57">
        <f>G49</f>
        <v>0</v>
      </c>
      <c r="H48" s="26">
        <f t="shared" si="2"/>
        <v>0</v>
      </c>
      <c r="I48" s="2"/>
    </row>
    <row r="49" spans="1:9" ht="31.5" outlineLevel="2">
      <c r="A49" s="16" t="s">
        <v>79</v>
      </c>
      <c r="B49" s="56" t="s">
        <v>135</v>
      </c>
      <c r="C49" s="17">
        <v>200</v>
      </c>
      <c r="D49" s="9">
        <f>E49/1000</f>
        <v>74.5</v>
      </c>
      <c r="E49" s="57">
        <v>74500</v>
      </c>
      <c r="F49" s="102">
        <f t="shared" si="0"/>
        <v>0</v>
      </c>
      <c r="G49" s="57">
        <v>0</v>
      </c>
      <c r="H49" s="26">
        <f t="shared" si="2"/>
        <v>0</v>
      </c>
      <c r="I49" s="2"/>
    </row>
    <row r="50" spans="1:9" ht="31.5" outlineLevel="2">
      <c r="A50" s="52" t="s">
        <v>80</v>
      </c>
      <c r="B50" s="97" t="s">
        <v>70</v>
      </c>
      <c r="C50" s="98" t="s">
        <v>2</v>
      </c>
      <c r="D50" s="99">
        <f>E50/1000</f>
        <v>2.2000000000000002</v>
      </c>
      <c r="E50" s="100">
        <f>E51</f>
        <v>2200</v>
      </c>
      <c r="F50" s="109">
        <f t="shared" ref="F50:G50" si="19">F51</f>
        <v>0</v>
      </c>
      <c r="G50" s="100">
        <f t="shared" si="19"/>
        <v>0</v>
      </c>
      <c r="H50" s="101">
        <f t="shared" si="2"/>
        <v>0</v>
      </c>
      <c r="I50" s="2"/>
    </row>
    <row r="51" spans="1:9" ht="31.5" outlineLevel="2">
      <c r="A51" s="48" t="s">
        <v>81</v>
      </c>
      <c r="B51" s="18" t="s">
        <v>119</v>
      </c>
      <c r="C51" s="18" t="s">
        <v>2</v>
      </c>
      <c r="D51" s="9">
        <f>E51/1000</f>
        <v>2.2000000000000002</v>
      </c>
      <c r="E51" s="28">
        <f>E52+E56+E57</f>
        <v>2200</v>
      </c>
      <c r="F51" s="104">
        <f t="shared" ref="F51:G51" si="20">F52+F56+F57</f>
        <v>0</v>
      </c>
      <c r="G51" s="28">
        <f t="shared" si="20"/>
        <v>0</v>
      </c>
      <c r="H51" s="26">
        <f t="shared" si="2"/>
        <v>0</v>
      </c>
      <c r="I51" s="2"/>
    </row>
    <row r="52" spans="1:9" ht="47.25" hidden="1" outlineLevel="2">
      <c r="A52" s="49" t="s">
        <v>82</v>
      </c>
      <c r="B52" s="18" t="s">
        <v>120</v>
      </c>
      <c r="C52" s="18" t="s">
        <v>2</v>
      </c>
      <c r="D52" s="9">
        <f>E52/1000</f>
        <v>0</v>
      </c>
      <c r="E52" s="28">
        <f>E53</f>
        <v>0</v>
      </c>
      <c r="F52" s="103">
        <f t="shared" si="0"/>
        <v>0</v>
      </c>
      <c r="G52" s="28">
        <f>G53</f>
        <v>0</v>
      </c>
      <c r="H52" s="26" t="e">
        <f t="shared" si="2"/>
        <v>#DIV/0!</v>
      </c>
      <c r="I52" s="2"/>
    </row>
    <row r="53" spans="1:9" hidden="1" outlineLevel="2">
      <c r="A53" s="50" t="s">
        <v>83</v>
      </c>
      <c r="B53" s="18" t="s">
        <v>120</v>
      </c>
      <c r="C53" s="18" t="s">
        <v>2</v>
      </c>
      <c r="D53" s="9">
        <f>D54</f>
        <v>0</v>
      </c>
      <c r="E53" s="28">
        <f>E54</f>
        <v>0</v>
      </c>
      <c r="F53" s="103">
        <f t="shared" si="0"/>
        <v>0</v>
      </c>
      <c r="G53" s="28">
        <v>0</v>
      </c>
      <c r="H53" s="26" t="e">
        <f t="shared" si="2"/>
        <v>#DIV/0!</v>
      </c>
      <c r="I53" s="2"/>
    </row>
    <row r="54" spans="1:9" ht="63" hidden="1" outlineLevel="2">
      <c r="A54" s="51" t="s">
        <v>84</v>
      </c>
      <c r="B54" s="18" t="s">
        <v>120</v>
      </c>
      <c r="C54" s="18" t="s">
        <v>7</v>
      </c>
      <c r="D54" s="9">
        <f>E54/1000</f>
        <v>0</v>
      </c>
      <c r="E54" s="28">
        <v>0</v>
      </c>
      <c r="F54" s="110">
        <f t="shared" si="0"/>
        <v>0</v>
      </c>
      <c r="G54" s="38">
        <f>G56</f>
        <v>0</v>
      </c>
      <c r="H54" s="39" t="e">
        <f t="shared" si="2"/>
        <v>#DIV/0!</v>
      </c>
      <c r="I54" s="2"/>
    </row>
    <row r="55" spans="1:9" hidden="1" outlineLevel="2">
      <c r="A55" s="51" t="s">
        <v>85</v>
      </c>
      <c r="B55" s="18" t="s">
        <v>121</v>
      </c>
      <c r="C55" s="18" t="s">
        <v>2</v>
      </c>
      <c r="D55" s="9">
        <f>E55/1000</f>
        <v>0</v>
      </c>
      <c r="E55" s="28">
        <f>E56</f>
        <v>0</v>
      </c>
      <c r="F55" s="103">
        <f t="shared" si="0"/>
        <v>0</v>
      </c>
      <c r="G55" s="28">
        <f>G56</f>
        <v>0</v>
      </c>
      <c r="H55" s="26" t="e">
        <f t="shared" si="2"/>
        <v>#DIV/0!</v>
      </c>
      <c r="I55" s="2"/>
    </row>
    <row r="56" spans="1:9" ht="31.5" hidden="1" outlineLevel="2">
      <c r="A56" s="51" t="s">
        <v>86</v>
      </c>
      <c r="B56" s="18" t="s">
        <v>121</v>
      </c>
      <c r="C56" s="18" t="s">
        <v>7</v>
      </c>
      <c r="D56" s="9">
        <f>E56/1000</f>
        <v>0</v>
      </c>
      <c r="E56" s="28">
        <v>0</v>
      </c>
      <c r="F56" s="103">
        <f t="shared" si="0"/>
        <v>0</v>
      </c>
      <c r="G56" s="28">
        <v>0</v>
      </c>
      <c r="H56" s="26" t="e">
        <f t="shared" si="2"/>
        <v>#DIV/0!</v>
      </c>
      <c r="I56" s="2"/>
    </row>
    <row r="57" spans="1:9" collapsed="1">
      <c r="A57" s="51" t="s">
        <v>85</v>
      </c>
      <c r="B57" s="18" t="s">
        <v>87</v>
      </c>
      <c r="C57" s="18" t="s">
        <v>2</v>
      </c>
      <c r="D57" s="9">
        <f>E57/1000</f>
        <v>2.2000000000000002</v>
      </c>
      <c r="E57" s="28">
        <f>E58</f>
        <v>2200</v>
      </c>
      <c r="F57" s="110">
        <f t="shared" si="0"/>
        <v>0</v>
      </c>
      <c r="G57" s="38">
        <f t="shared" ref="G57" si="21">G58</f>
        <v>0</v>
      </c>
      <c r="H57" s="39">
        <f t="shared" si="2"/>
        <v>0</v>
      </c>
      <c r="I57" s="2"/>
    </row>
    <row r="58" spans="1:9" ht="31.5" outlineLevel="1">
      <c r="A58" s="51" t="s">
        <v>86</v>
      </c>
      <c r="B58" s="18" t="s">
        <v>87</v>
      </c>
      <c r="C58" s="18" t="s">
        <v>11</v>
      </c>
      <c r="D58" s="9">
        <f>E58/1000</f>
        <v>2.2000000000000002</v>
      </c>
      <c r="E58" s="28">
        <v>2200</v>
      </c>
      <c r="F58" s="103">
        <f t="shared" si="0"/>
        <v>0</v>
      </c>
      <c r="G58" s="28">
        <v>0</v>
      </c>
      <c r="H58" s="26">
        <f t="shared" si="2"/>
        <v>0</v>
      </c>
      <c r="I58" s="2"/>
    </row>
    <row r="59" spans="1:9" ht="63" hidden="1" outlineLevel="2">
      <c r="A59" s="52" t="s">
        <v>88</v>
      </c>
      <c r="B59" s="53" t="s">
        <v>66</v>
      </c>
      <c r="C59" s="53" t="s">
        <v>2</v>
      </c>
      <c r="D59" s="9">
        <f>E59/1000</f>
        <v>0</v>
      </c>
      <c r="E59" s="54">
        <f>E60</f>
        <v>0</v>
      </c>
      <c r="F59" s="111">
        <f t="shared" ref="F59:G59" si="22">F60</f>
        <v>0</v>
      </c>
      <c r="G59" s="54">
        <f t="shared" si="22"/>
        <v>0</v>
      </c>
      <c r="H59" s="26" t="e">
        <f t="shared" si="2"/>
        <v>#DIV/0!</v>
      </c>
      <c r="I59" s="2"/>
    </row>
    <row r="60" spans="1:9" ht="31.5" hidden="1">
      <c r="A60" s="55" t="s">
        <v>89</v>
      </c>
      <c r="B60" s="56" t="s">
        <v>67</v>
      </c>
      <c r="C60" s="56" t="s">
        <v>2</v>
      </c>
      <c r="D60" s="9">
        <f>E60/1000</f>
        <v>0</v>
      </c>
      <c r="E60" s="57">
        <f>E61</f>
        <v>0</v>
      </c>
      <c r="F60" s="112">
        <f t="shared" ref="F60:G60" si="23">F61</f>
        <v>0</v>
      </c>
      <c r="G60" s="57">
        <f t="shared" si="23"/>
        <v>0</v>
      </c>
      <c r="H60" s="39" t="e">
        <f t="shared" si="2"/>
        <v>#DIV/0!</v>
      </c>
      <c r="I60" s="2"/>
    </row>
    <row r="61" spans="1:9" ht="31.5" hidden="1" outlineLevel="1">
      <c r="A61" s="16" t="s">
        <v>10</v>
      </c>
      <c r="B61" s="56" t="s">
        <v>67</v>
      </c>
      <c r="C61" s="56" t="s">
        <v>11</v>
      </c>
      <c r="D61" s="9">
        <f>E61/1000</f>
        <v>0</v>
      </c>
      <c r="E61" s="57">
        <v>0</v>
      </c>
      <c r="F61" s="103">
        <f t="shared" si="0"/>
        <v>0</v>
      </c>
      <c r="G61" s="28">
        <v>0</v>
      </c>
      <c r="H61" s="26" t="e">
        <f t="shared" si="2"/>
        <v>#DIV/0!</v>
      </c>
      <c r="I61" s="2"/>
    </row>
    <row r="62" spans="1:9" ht="63" outlineLevel="1">
      <c r="A62" s="12" t="s">
        <v>90</v>
      </c>
      <c r="B62" s="13" t="s">
        <v>30</v>
      </c>
      <c r="C62" s="13" t="s">
        <v>2</v>
      </c>
      <c r="D62" s="11">
        <f t="shared" si="3"/>
        <v>173</v>
      </c>
      <c r="E62" s="28">
        <f>E63</f>
        <v>173000</v>
      </c>
      <c r="F62" s="103">
        <f t="shared" si="0"/>
        <v>0</v>
      </c>
      <c r="G62" s="28">
        <f>G63</f>
        <v>0</v>
      </c>
      <c r="H62" s="26">
        <f t="shared" si="2"/>
        <v>0</v>
      </c>
      <c r="I62" s="2"/>
    </row>
    <row r="63" spans="1:9" ht="31.5" outlineLevel="2">
      <c r="A63" s="5" t="s">
        <v>31</v>
      </c>
      <c r="B63" s="3" t="s">
        <v>32</v>
      </c>
      <c r="C63" s="3" t="s">
        <v>2</v>
      </c>
      <c r="D63" s="9">
        <f>E63/1000</f>
        <v>173</v>
      </c>
      <c r="E63" s="28">
        <f>E64</f>
        <v>173000</v>
      </c>
      <c r="F63" s="103">
        <f t="shared" si="0"/>
        <v>0</v>
      </c>
      <c r="G63" s="28">
        <f>G64</f>
        <v>0</v>
      </c>
      <c r="H63" s="26">
        <f t="shared" si="2"/>
        <v>0</v>
      </c>
      <c r="I63" s="2"/>
    </row>
    <row r="64" spans="1:9" ht="31.5" outlineLevel="1">
      <c r="A64" s="5" t="s">
        <v>10</v>
      </c>
      <c r="B64" s="3" t="s">
        <v>32</v>
      </c>
      <c r="C64" s="3" t="s">
        <v>11</v>
      </c>
      <c r="D64" s="9">
        <f t="shared" si="3"/>
        <v>173</v>
      </c>
      <c r="E64" s="28">
        <v>173000</v>
      </c>
      <c r="F64" s="103">
        <f t="shared" si="0"/>
        <v>0</v>
      </c>
      <c r="G64" s="28">
        <v>0</v>
      </c>
      <c r="H64" s="26">
        <f t="shared" si="2"/>
        <v>0</v>
      </c>
      <c r="I64" s="2"/>
    </row>
    <row r="65" spans="1:9" ht="63" outlineLevel="2">
      <c r="A65" s="12" t="s">
        <v>91</v>
      </c>
      <c r="B65" s="13" t="s">
        <v>33</v>
      </c>
      <c r="C65" s="13" t="s">
        <v>2</v>
      </c>
      <c r="D65" s="11">
        <f>E65/1000</f>
        <v>4033.6202600000001</v>
      </c>
      <c r="E65" s="28">
        <f>E66+E68+E70+E72+E74+E76+E78</f>
        <v>4033620.2600000002</v>
      </c>
      <c r="F65" s="113">
        <f t="shared" ref="F65" si="24">F66+F68+F70+F72+F74+F76+F78</f>
        <v>277.23446999999999</v>
      </c>
      <c r="G65" s="28">
        <f>G66+G68+G70+G72+G74+G76+G78</f>
        <v>277234.46999999997</v>
      </c>
      <c r="H65" s="26">
        <f t="shared" si="2"/>
        <v>6.8730929569458281</v>
      </c>
      <c r="I65" s="2"/>
    </row>
    <row r="66" spans="1:9" outlineLevel="1">
      <c r="A66" s="5" t="s">
        <v>34</v>
      </c>
      <c r="B66" s="3" t="s">
        <v>35</v>
      </c>
      <c r="C66" s="3" t="s">
        <v>2</v>
      </c>
      <c r="D66" s="9">
        <f t="shared" si="3"/>
        <v>259.24628999999999</v>
      </c>
      <c r="E66" s="28">
        <f>E67</f>
        <v>259246.29</v>
      </c>
      <c r="F66" s="103">
        <f t="shared" si="0"/>
        <v>48.895199999999996</v>
      </c>
      <c r="G66" s="28">
        <f t="shared" ref="G66" si="25">G67</f>
        <v>48895.199999999997</v>
      </c>
      <c r="H66" s="26">
        <f t="shared" si="2"/>
        <v>18.860520626929702</v>
      </c>
      <c r="I66" s="2"/>
    </row>
    <row r="67" spans="1:9" ht="31.5" outlineLevel="2">
      <c r="A67" s="5" t="s">
        <v>10</v>
      </c>
      <c r="B67" s="3" t="s">
        <v>35</v>
      </c>
      <c r="C67" s="3" t="s">
        <v>11</v>
      </c>
      <c r="D67" s="9">
        <f t="shared" si="3"/>
        <v>259.24628999999999</v>
      </c>
      <c r="E67" s="28">
        <v>259246.29</v>
      </c>
      <c r="F67" s="103">
        <f t="shared" si="0"/>
        <v>48.895199999999996</v>
      </c>
      <c r="G67" s="28">
        <v>48895.199999999997</v>
      </c>
      <c r="H67" s="26">
        <f t="shared" si="2"/>
        <v>18.860520626929702</v>
      </c>
      <c r="I67" s="2"/>
    </row>
    <row r="68" spans="1:9" ht="23.25" hidden="1" customHeight="1" outlineLevel="1">
      <c r="A68" s="5" t="s">
        <v>36</v>
      </c>
      <c r="B68" s="3" t="s">
        <v>37</v>
      </c>
      <c r="C68" s="3" t="s">
        <v>2</v>
      </c>
      <c r="D68" s="9">
        <f>D69</f>
        <v>0</v>
      </c>
      <c r="E68" s="28">
        <f>E69</f>
        <v>0</v>
      </c>
      <c r="F68" s="103">
        <f t="shared" si="0"/>
        <v>0</v>
      </c>
      <c r="G68" s="28">
        <f t="shared" ref="G68" si="26">G69</f>
        <v>0</v>
      </c>
      <c r="H68" s="26" t="e">
        <f t="shared" si="2"/>
        <v>#DIV/0!</v>
      </c>
      <c r="I68" s="2"/>
    </row>
    <row r="69" spans="1:9" ht="31.5" hidden="1" outlineLevel="2">
      <c r="A69" s="5" t="s">
        <v>10</v>
      </c>
      <c r="B69" s="3" t="s">
        <v>37</v>
      </c>
      <c r="C69" s="3" t="s">
        <v>11</v>
      </c>
      <c r="D69" s="9">
        <f>E69/1000</f>
        <v>0</v>
      </c>
      <c r="E69" s="28">
        <v>0</v>
      </c>
      <c r="F69" s="103">
        <f t="shared" si="0"/>
        <v>0</v>
      </c>
      <c r="G69" s="28"/>
      <c r="H69" s="26" t="e">
        <f t="shared" si="2"/>
        <v>#DIV/0!</v>
      </c>
      <c r="I69" s="2"/>
    </row>
    <row r="70" spans="1:9" ht="46.9" customHeight="1" outlineLevel="1" collapsed="1">
      <c r="A70" s="5" t="s">
        <v>38</v>
      </c>
      <c r="B70" s="3" t="s">
        <v>39</v>
      </c>
      <c r="C70" s="3" t="s">
        <v>2</v>
      </c>
      <c r="D70" s="9">
        <f t="shared" si="3"/>
        <v>510</v>
      </c>
      <c r="E70" s="28">
        <f>E71</f>
        <v>510000</v>
      </c>
      <c r="F70" s="103">
        <f t="shared" si="0"/>
        <v>228.33927</v>
      </c>
      <c r="G70" s="28">
        <f t="shared" ref="G70" si="27">G71</f>
        <v>228339.27</v>
      </c>
      <c r="H70" s="26">
        <f t="shared" si="2"/>
        <v>44.772405882352942</v>
      </c>
      <c r="I70" s="2"/>
    </row>
    <row r="71" spans="1:9" ht="46.9" customHeight="1" outlineLevel="2">
      <c r="A71" s="5" t="s">
        <v>10</v>
      </c>
      <c r="B71" s="3" t="s">
        <v>39</v>
      </c>
      <c r="C71" s="3" t="s">
        <v>11</v>
      </c>
      <c r="D71" s="9">
        <f t="shared" si="3"/>
        <v>510</v>
      </c>
      <c r="E71" s="28">
        <v>510000</v>
      </c>
      <c r="F71" s="103">
        <f t="shared" si="0"/>
        <v>228.33927</v>
      </c>
      <c r="G71" s="28">
        <v>228339.27</v>
      </c>
      <c r="H71" s="26">
        <f t="shared" si="2"/>
        <v>44.772405882352942</v>
      </c>
      <c r="I71" s="2"/>
    </row>
    <row r="72" spans="1:9" ht="46.9" customHeight="1" outlineLevel="1">
      <c r="A72" s="5" t="s">
        <v>40</v>
      </c>
      <c r="B72" s="3" t="s">
        <v>41</v>
      </c>
      <c r="C72" s="3" t="s">
        <v>2</v>
      </c>
      <c r="D72" s="9">
        <f>D73</f>
        <v>80.935059999999993</v>
      </c>
      <c r="E72" s="28">
        <f>E73</f>
        <v>80935.06</v>
      </c>
      <c r="F72" s="103">
        <f t="shared" si="0"/>
        <v>0</v>
      </c>
      <c r="G72" s="28">
        <f t="shared" ref="G72" si="28">G73</f>
        <v>0</v>
      </c>
      <c r="H72" s="26">
        <f t="shared" si="2"/>
        <v>0</v>
      </c>
      <c r="I72" s="2"/>
    </row>
    <row r="73" spans="1:9" ht="46.9" customHeight="1" outlineLevel="2">
      <c r="A73" s="5" t="s">
        <v>10</v>
      </c>
      <c r="B73" s="3" t="s">
        <v>41</v>
      </c>
      <c r="C73" s="3" t="s">
        <v>11</v>
      </c>
      <c r="D73" s="9">
        <f>E73/1000</f>
        <v>80.935059999999993</v>
      </c>
      <c r="E73" s="28">
        <v>80935.06</v>
      </c>
      <c r="F73" s="103">
        <f t="shared" si="0"/>
        <v>0</v>
      </c>
      <c r="G73" s="28">
        <v>0</v>
      </c>
      <c r="H73" s="26">
        <f t="shared" si="2"/>
        <v>0</v>
      </c>
      <c r="I73" s="2"/>
    </row>
    <row r="74" spans="1:9" ht="31.5">
      <c r="A74" s="5" t="s">
        <v>42</v>
      </c>
      <c r="B74" s="3" t="s">
        <v>43</v>
      </c>
      <c r="C74" s="3" t="s">
        <v>2</v>
      </c>
      <c r="D74" s="9">
        <f t="shared" ref="D74:D80" si="29">E74/1000</f>
        <v>180.43890999999999</v>
      </c>
      <c r="E74" s="28">
        <f>E75</f>
        <v>180438.91</v>
      </c>
      <c r="F74" s="110">
        <f>G74/1000</f>
        <v>0</v>
      </c>
      <c r="G74" s="38">
        <f>G75</f>
        <v>0</v>
      </c>
      <c r="H74" s="39">
        <f t="shared" si="2"/>
        <v>0</v>
      </c>
      <c r="I74" s="2"/>
    </row>
    <row r="75" spans="1:9" ht="31.5" outlineLevel="1">
      <c r="A75" s="5" t="s">
        <v>10</v>
      </c>
      <c r="B75" s="3" t="s">
        <v>43</v>
      </c>
      <c r="C75" s="3" t="s">
        <v>11</v>
      </c>
      <c r="D75" s="9">
        <f t="shared" si="29"/>
        <v>180.43890999999999</v>
      </c>
      <c r="E75" s="28">
        <v>180438.91</v>
      </c>
      <c r="F75" s="103">
        <f>G75/1000</f>
        <v>0</v>
      </c>
      <c r="G75" s="28">
        <v>0</v>
      </c>
      <c r="H75" s="26">
        <f t="shared" si="2"/>
        <v>0</v>
      </c>
      <c r="I75" s="2"/>
    </row>
    <row r="76" spans="1:9" outlineLevel="2">
      <c r="A76" s="58" t="s">
        <v>92</v>
      </c>
      <c r="B76" s="18" t="s">
        <v>122</v>
      </c>
      <c r="C76" s="3" t="s">
        <v>2</v>
      </c>
      <c r="D76" s="9">
        <f t="shared" si="29"/>
        <v>2000</v>
      </c>
      <c r="E76" s="28">
        <f>E77</f>
        <v>2000000</v>
      </c>
      <c r="F76" s="103">
        <f>G76/1000</f>
        <v>0</v>
      </c>
      <c r="G76" s="28">
        <f>G77</f>
        <v>0</v>
      </c>
      <c r="H76" s="26">
        <f t="shared" si="2"/>
        <v>0</v>
      </c>
      <c r="I76" s="2"/>
    </row>
    <row r="77" spans="1:9" ht="31.5" outlineLevel="2">
      <c r="A77" s="58" t="s">
        <v>93</v>
      </c>
      <c r="B77" s="18" t="s">
        <v>122</v>
      </c>
      <c r="C77" s="3" t="s">
        <v>11</v>
      </c>
      <c r="D77" s="9">
        <f t="shared" si="29"/>
        <v>2000</v>
      </c>
      <c r="E77" s="28">
        <v>2000000</v>
      </c>
      <c r="F77" s="103">
        <f t="shared" si="0"/>
        <v>0</v>
      </c>
      <c r="G77" s="28">
        <v>0</v>
      </c>
      <c r="H77" s="26">
        <f t="shared" si="2"/>
        <v>0</v>
      </c>
      <c r="I77" s="2"/>
    </row>
    <row r="78" spans="1:9" ht="31.5" outlineLevel="2">
      <c r="A78" s="58" t="s">
        <v>94</v>
      </c>
      <c r="B78" s="3" t="s">
        <v>123</v>
      </c>
      <c r="C78" s="3" t="s">
        <v>2</v>
      </c>
      <c r="D78" s="9">
        <f t="shared" si="29"/>
        <v>1003</v>
      </c>
      <c r="E78" s="28">
        <f>E79</f>
        <v>1003000</v>
      </c>
      <c r="F78" s="103">
        <f t="shared" si="0"/>
        <v>0</v>
      </c>
      <c r="G78" s="28">
        <f>G79</f>
        <v>0</v>
      </c>
      <c r="H78" s="26">
        <f t="shared" si="2"/>
        <v>0</v>
      </c>
      <c r="I78" s="2"/>
    </row>
    <row r="79" spans="1:9" ht="31.5" outlineLevel="2">
      <c r="A79" s="58" t="s">
        <v>93</v>
      </c>
      <c r="B79" s="3" t="str">
        <f>B78</f>
        <v>07Q51S7170</v>
      </c>
      <c r="C79" s="3" t="s">
        <v>11</v>
      </c>
      <c r="D79" s="9">
        <f t="shared" si="29"/>
        <v>1003</v>
      </c>
      <c r="E79" s="28">
        <v>1003000</v>
      </c>
      <c r="F79" s="103">
        <f t="shared" si="0"/>
        <v>0</v>
      </c>
      <c r="G79" s="28">
        <v>0</v>
      </c>
      <c r="H79" s="26">
        <f t="shared" si="2"/>
        <v>0</v>
      </c>
      <c r="I79" s="2"/>
    </row>
    <row r="80" spans="1:9" ht="47.25" outlineLevel="2">
      <c r="A80" s="12" t="s">
        <v>95</v>
      </c>
      <c r="B80" s="13" t="s">
        <v>44</v>
      </c>
      <c r="C80" s="13" t="s">
        <v>2</v>
      </c>
      <c r="D80" s="11">
        <f t="shared" si="29"/>
        <v>2756.5235300000004</v>
      </c>
      <c r="E80" s="28">
        <f>E81+E84+E86</f>
        <v>2756523.5300000003</v>
      </c>
      <c r="F80" s="113">
        <f t="shared" ref="F80:G80" si="30">F81+F84+F86</f>
        <v>526.73818000000006</v>
      </c>
      <c r="G80" s="28">
        <f t="shared" si="30"/>
        <v>526738.17999999993</v>
      </c>
      <c r="H80" s="26">
        <f t="shared" si="2"/>
        <v>19.108785913392872</v>
      </c>
      <c r="I80" s="2"/>
    </row>
    <row r="81" spans="1:9" outlineLevel="2">
      <c r="A81" s="5" t="s">
        <v>45</v>
      </c>
      <c r="B81" s="3" t="s">
        <v>46</v>
      </c>
      <c r="C81" s="3" t="s">
        <v>2</v>
      </c>
      <c r="D81" s="9">
        <f>E81/1000</f>
        <v>2569.4235300000005</v>
      </c>
      <c r="E81" s="28">
        <f>E82+E83</f>
        <v>2569423.5300000003</v>
      </c>
      <c r="F81" s="104">
        <f t="shared" ref="F81:G81" si="31">F82+F83</f>
        <v>386.73818</v>
      </c>
      <c r="G81" s="28">
        <f t="shared" si="31"/>
        <v>386738.18</v>
      </c>
      <c r="H81" s="26">
        <f t="shared" si="2"/>
        <v>15.051554385041378</v>
      </c>
      <c r="I81" s="2"/>
    </row>
    <row r="82" spans="1:9" ht="63">
      <c r="A82" s="5" t="s">
        <v>6</v>
      </c>
      <c r="B82" s="3" t="s">
        <v>46</v>
      </c>
      <c r="C82" s="3" t="s">
        <v>7</v>
      </c>
      <c r="D82" s="9">
        <f>E82/1000</f>
        <v>1380.2</v>
      </c>
      <c r="E82" s="28">
        <v>1380200</v>
      </c>
      <c r="F82" s="103">
        <f t="shared" si="0"/>
        <v>112.50477000000001</v>
      </c>
      <c r="G82" s="38">
        <v>112504.77</v>
      </c>
      <c r="H82" s="39">
        <f t="shared" si="2"/>
        <v>8.1513382118533553</v>
      </c>
      <c r="I82" s="2"/>
    </row>
    <row r="83" spans="1:9" ht="31.5" outlineLevel="1">
      <c r="A83" s="5" t="s">
        <v>10</v>
      </c>
      <c r="B83" s="3" t="s">
        <v>46</v>
      </c>
      <c r="C83" s="3" t="s">
        <v>11</v>
      </c>
      <c r="D83" s="9">
        <f t="shared" ref="D83:D138" si="32">E83/1000</f>
        <v>1189.22353</v>
      </c>
      <c r="E83" s="28">
        <v>1189223.53</v>
      </c>
      <c r="F83" s="103">
        <f t="shared" si="0"/>
        <v>274.23340999999999</v>
      </c>
      <c r="G83" s="28">
        <v>274233.40999999997</v>
      </c>
      <c r="H83" s="26">
        <f t="shared" si="2"/>
        <v>23.059870838579858</v>
      </c>
      <c r="I83" s="2"/>
    </row>
    <row r="84" spans="1:9" outlineLevel="2">
      <c r="A84" s="5" t="s">
        <v>45</v>
      </c>
      <c r="B84" s="3" t="str">
        <f>B85</f>
        <v>080001403А</v>
      </c>
      <c r="C84" s="3" t="s">
        <v>2</v>
      </c>
      <c r="D84" s="9">
        <f t="shared" si="32"/>
        <v>187.1</v>
      </c>
      <c r="E84" s="28">
        <f>E85</f>
        <v>187100</v>
      </c>
      <c r="F84" s="104">
        <f t="shared" ref="F84" si="33">F85</f>
        <v>140</v>
      </c>
      <c r="G84" s="28">
        <f t="shared" ref="G84" si="34">G85</f>
        <v>140000</v>
      </c>
      <c r="H84" s="26">
        <f t="shared" si="2"/>
        <v>74.826296098343136</v>
      </c>
      <c r="I84" s="2"/>
    </row>
    <row r="85" spans="1:9" ht="63">
      <c r="A85" s="5" t="s">
        <v>6</v>
      </c>
      <c r="B85" s="3" t="s">
        <v>96</v>
      </c>
      <c r="C85" s="3" t="s">
        <v>7</v>
      </c>
      <c r="D85" s="9">
        <f t="shared" si="32"/>
        <v>187.1</v>
      </c>
      <c r="E85" s="28">
        <v>187100</v>
      </c>
      <c r="F85" s="103">
        <f>G85/1000</f>
        <v>140</v>
      </c>
      <c r="G85" s="38">
        <v>140000</v>
      </c>
      <c r="H85" s="39">
        <f t="shared" si="2"/>
        <v>74.826296098343136</v>
      </c>
      <c r="I85" s="2"/>
    </row>
    <row r="86" spans="1:9" hidden="1" outlineLevel="1">
      <c r="A86" s="59" t="s">
        <v>97</v>
      </c>
      <c r="B86" s="3" t="s">
        <v>71</v>
      </c>
      <c r="C86" s="18" t="s">
        <v>2</v>
      </c>
      <c r="D86" s="9">
        <f t="shared" si="32"/>
        <v>0</v>
      </c>
      <c r="E86" s="28">
        <f>E87</f>
        <v>0</v>
      </c>
      <c r="F86" s="103">
        <f>G86/1000</f>
        <v>0</v>
      </c>
      <c r="G86" s="28"/>
      <c r="H86" s="26" t="e">
        <f t="shared" si="2"/>
        <v>#DIV/0!</v>
      </c>
      <c r="I86" s="2"/>
    </row>
    <row r="87" spans="1:9" ht="25.5" hidden="1" outlineLevel="2">
      <c r="A87" s="59" t="s">
        <v>98</v>
      </c>
      <c r="B87" s="3" t="s">
        <v>71</v>
      </c>
      <c r="C87" s="18" t="s">
        <v>11</v>
      </c>
      <c r="D87" s="9">
        <f t="shared" si="32"/>
        <v>0</v>
      </c>
      <c r="E87" s="28">
        <v>0</v>
      </c>
      <c r="F87" s="103">
        <f>G87/1000</f>
        <v>0</v>
      </c>
      <c r="G87" s="28"/>
      <c r="H87" s="26" t="e">
        <f t="shared" si="2"/>
        <v>#DIV/0!</v>
      </c>
      <c r="I87" s="2"/>
    </row>
    <row r="88" spans="1:9" ht="47.25" outlineLevel="2">
      <c r="A88" s="12" t="s">
        <v>99</v>
      </c>
      <c r="B88" s="13" t="s">
        <v>47</v>
      </c>
      <c r="C88" s="13" t="s">
        <v>2</v>
      </c>
      <c r="D88" s="11">
        <f t="shared" si="32"/>
        <v>19.5</v>
      </c>
      <c r="E88" s="28">
        <f>E89</f>
        <v>19500</v>
      </c>
      <c r="F88" s="113">
        <f t="shared" ref="F88:G88" si="35">F89</f>
        <v>0</v>
      </c>
      <c r="G88" s="28">
        <f t="shared" si="35"/>
        <v>0</v>
      </c>
      <c r="H88" s="26">
        <f t="shared" si="2"/>
        <v>0</v>
      </c>
      <c r="I88" s="2"/>
    </row>
    <row r="89" spans="1:9" outlineLevel="1">
      <c r="A89" s="5" t="s">
        <v>48</v>
      </c>
      <c r="B89" s="3" t="s">
        <v>49</v>
      </c>
      <c r="C89" s="3" t="s">
        <v>2</v>
      </c>
      <c r="D89" s="9">
        <f t="shared" si="32"/>
        <v>19.5</v>
      </c>
      <c r="E89" s="28">
        <f>E90</f>
        <v>19500</v>
      </c>
      <c r="F89" s="103">
        <f t="shared" si="0"/>
        <v>0</v>
      </c>
      <c r="G89" s="28">
        <f t="shared" ref="G89" si="36">G90</f>
        <v>0</v>
      </c>
      <c r="H89" s="26">
        <f t="shared" si="2"/>
        <v>0</v>
      </c>
      <c r="I89" s="2"/>
    </row>
    <row r="90" spans="1:9" ht="31.5" outlineLevel="2">
      <c r="A90" s="5" t="s">
        <v>10</v>
      </c>
      <c r="B90" s="3" t="s">
        <v>49</v>
      </c>
      <c r="C90" s="3">
        <v>200</v>
      </c>
      <c r="D90" s="9">
        <f t="shared" si="32"/>
        <v>19.5</v>
      </c>
      <c r="E90" s="28">
        <v>19500</v>
      </c>
      <c r="F90" s="103">
        <f t="shared" si="0"/>
        <v>0</v>
      </c>
      <c r="G90" s="28">
        <v>0</v>
      </c>
      <c r="H90" s="26">
        <f t="shared" si="2"/>
        <v>0</v>
      </c>
      <c r="I90" s="2"/>
    </row>
    <row r="91" spans="1:9" ht="78.75" outlineLevel="1">
      <c r="A91" s="12" t="s">
        <v>100</v>
      </c>
      <c r="B91" s="13" t="s">
        <v>50</v>
      </c>
      <c r="C91" s="13" t="s">
        <v>2</v>
      </c>
      <c r="D91" s="11">
        <f t="shared" si="32"/>
        <v>7432.2280000000001</v>
      </c>
      <c r="E91" s="28">
        <f>E92+E95+E99+E101+E103+E105+E97</f>
        <v>7432228</v>
      </c>
      <c r="F91" s="114">
        <f t="shared" ref="F91" si="37">F92+F95+F99+F101+F103+F105+F97</f>
        <v>217.86935</v>
      </c>
      <c r="G91" s="28">
        <f>G92+G95+G99+G101+G103+G105+G97</f>
        <v>217869.35</v>
      </c>
      <c r="H91" s="26">
        <f t="shared" si="2"/>
        <v>2.9314137025936233</v>
      </c>
      <c r="I91" s="2"/>
    </row>
    <row r="92" spans="1:9" ht="31.5" outlineLevel="2">
      <c r="A92" s="5" t="s">
        <v>51</v>
      </c>
      <c r="B92" s="3" t="s">
        <v>52</v>
      </c>
      <c r="C92" s="3" t="s">
        <v>2</v>
      </c>
      <c r="D92" s="9">
        <f t="shared" si="32"/>
        <v>1228.7</v>
      </c>
      <c r="E92" s="28">
        <f>E93+E94</f>
        <v>1228700</v>
      </c>
      <c r="F92" s="104">
        <f t="shared" ref="F92:G92" si="38">F93+F94</f>
        <v>217.86935</v>
      </c>
      <c r="G92" s="28">
        <f t="shared" si="38"/>
        <v>217869.35</v>
      </c>
      <c r="H92" s="26">
        <f t="shared" si="2"/>
        <v>17.731696101570765</v>
      </c>
      <c r="I92" s="2"/>
    </row>
    <row r="93" spans="1:9" ht="46.9" customHeight="1" outlineLevel="2">
      <c r="A93" s="5" t="s">
        <v>10</v>
      </c>
      <c r="B93" s="3" t="s">
        <v>52</v>
      </c>
      <c r="C93" s="3" t="s">
        <v>11</v>
      </c>
      <c r="D93" s="9">
        <f t="shared" si="32"/>
        <v>1228.7</v>
      </c>
      <c r="E93" s="28">
        <v>1228700</v>
      </c>
      <c r="F93" s="103">
        <f t="shared" si="0"/>
        <v>217.86935</v>
      </c>
      <c r="G93" s="28">
        <v>217869.35</v>
      </c>
      <c r="H93" s="26">
        <f t="shared" si="2"/>
        <v>17.731696101570765</v>
      </c>
      <c r="I93" s="2"/>
    </row>
    <row r="94" spans="1:9" ht="31.15" hidden="1" customHeight="1" outlineLevel="2">
      <c r="A94" s="5" t="s">
        <v>101</v>
      </c>
      <c r="B94" s="3">
        <v>1100004110</v>
      </c>
      <c r="C94" s="3">
        <v>800</v>
      </c>
      <c r="D94" s="9">
        <f t="shared" si="32"/>
        <v>0</v>
      </c>
      <c r="E94" s="28">
        <v>0</v>
      </c>
      <c r="F94" s="103">
        <f t="shared" si="0"/>
        <v>0</v>
      </c>
      <c r="G94" s="28">
        <v>0</v>
      </c>
      <c r="H94" s="26" t="e">
        <f t="shared" si="2"/>
        <v>#DIV/0!</v>
      </c>
      <c r="I94" s="2"/>
    </row>
    <row r="95" spans="1:9" ht="31.5" outlineLevel="1" collapsed="1">
      <c r="A95" s="58" t="s">
        <v>139</v>
      </c>
      <c r="B95" s="3" t="str">
        <f>B96</f>
        <v>11Q289Д151</v>
      </c>
      <c r="C95" s="3" t="s">
        <v>2</v>
      </c>
      <c r="D95" s="9">
        <f t="shared" si="32"/>
        <v>2376</v>
      </c>
      <c r="E95" s="28">
        <f>E96</f>
        <v>2376000</v>
      </c>
      <c r="F95" s="103">
        <f t="shared" si="0"/>
        <v>0</v>
      </c>
      <c r="G95" s="28">
        <f t="shared" ref="G95" si="39">G96</f>
        <v>0</v>
      </c>
      <c r="H95" s="26">
        <f t="shared" si="2"/>
        <v>0</v>
      </c>
      <c r="I95" s="2"/>
    </row>
    <row r="96" spans="1:9" ht="31.5" outlineLevel="2">
      <c r="A96" s="58" t="s">
        <v>93</v>
      </c>
      <c r="B96" s="3" t="s">
        <v>138</v>
      </c>
      <c r="C96" s="3" t="s">
        <v>11</v>
      </c>
      <c r="D96" s="9">
        <f t="shared" si="32"/>
        <v>2376</v>
      </c>
      <c r="E96" s="28">
        <v>2376000</v>
      </c>
      <c r="F96" s="103">
        <f t="shared" si="0"/>
        <v>0</v>
      </c>
      <c r="G96" s="28">
        <v>0</v>
      </c>
      <c r="H96" s="26">
        <f t="shared" si="2"/>
        <v>0</v>
      </c>
      <c r="I96" s="2"/>
    </row>
    <row r="97" spans="1:9" ht="47.25">
      <c r="A97" s="58" t="s">
        <v>140</v>
      </c>
      <c r="B97" s="3" t="str">
        <f>B98</f>
        <v>11Q28SД151</v>
      </c>
      <c r="C97" s="3" t="s">
        <v>2</v>
      </c>
      <c r="D97" s="9">
        <f t="shared" si="32"/>
        <v>24</v>
      </c>
      <c r="E97" s="28">
        <f>E98</f>
        <v>24000</v>
      </c>
      <c r="F97" s="110">
        <f>G97/1000</f>
        <v>0</v>
      </c>
      <c r="G97" s="38">
        <f>G98</f>
        <v>0</v>
      </c>
      <c r="H97" s="39">
        <f>F97/D97*100</f>
        <v>0</v>
      </c>
      <c r="I97" s="2"/>
    </row>
    <row r="98" spans="1:9" ht="31.5" outlineLevel="1">
      <c r="A98" s="58" t="s">
        <v>93</v>
      </c>
      <c r="B98" s="3" t="s">
        <v>141</v>
      </c>
      <c r="C98" s="3" t="s">
        <v>11</v>
      </c>
      <c r="D98" s="9">
        <f t="shared" si="32"/>
        <v>24</v>
      </c>
      <c r="E98" s="28">
        <v>24000</v>
      </c>
      <c r="F98" s="103">
        <f>G98/1000</f>
        <v>0</v>
      </c>
      <c r="G98" s="28">
        <v>0</v>
      </c>
      <c r="H98" s="26">
        <f>F98/D98*100</f>
        <v>0</v>
      </c>
      <c r="I98" s="2"/>
    </row>
    <row r="99" spans="1:9" ht="63" outlineLevel="2">
      <c r="A99" s="5" t="s">
        <v>142</v>
      </c>
      <c r="B99" s="3" t="str">
        <f>B100</f>
        <v>11U0F15178</v>
      </c>
      <c r="C99" s="3" t="s">
        <v>2</v>
      </c>
      <c r="D99" s="9">
        <f t="shared" si="32"/>
        <v>2733.5279999999998</v>
      </c>
      <c r="E99" s="28">
        <f>E100</f>
        <v>2733528</v>
      </c>
      <c r="F99" s="103">
        <f>G99/1000</f>
        <v>0</v>
      </c>
      <c r="G99" s="28">
        <f>G100</f>
        <v>0</v>
      </c>
      <c r="H99" s="26">
        <f>F99/D99*100</f>
        <v>0</v>
      </c>
      <c r="I99" s="2"/>
    </row>
    <row r="100" spans="1:9" ht="31.5" outlineLevel="1">
      <c r="A100" s="5" t="s">
        <v>10</v>
      </c>
      <c r="B100" s="3" t="s">
        <v>124</v>
      </c>
      <c r="C100" s="3" t="s">
        <v>11</v>
      </c>
      <c r="D100" s="9">
        <f t="shared" si="32"/>
        <v>2733.5279999999998</v>
      </c>
      <c r="E100" s="28">
        <v>2733528</v>
      </c>
      <c r="F100" s="103">
        <f t="shared" ref="F100:G133" si="40">G100/1000</f>
        <v>0</v>
      </c>
      <c r="G100" s="28">
        <v>0</v>
      </c>
      <c r="H100" s="26">
        <f t="shared" ref="H100:H139" si="41">F100/D100*100</f>
        <v>0</v>
      </c>
      <c r="I100" s="2"/>
    </row>
    <row r="101" spans="1:9" ht="63" outlineLevel="2">
      <c r="A101" s="5" t="s">
        <v>143</v>
      </c>
      <c r="B101" s="18" t="str">
        <f>B102</f>
        <v>11U0FS5178</v>
      </c>
      <c r="C101" s="18" t="s">
        <v>2</v>
      </c>
      <c r="D101" s="9">
        <f t="shared" si="32"/>
        <v>1070</v>
      </c>
      <c r="E101" s="28">
        <f>E102</f>
        <v>1070000</v>
      </c>
      <c r="F101" s="103">
        <f t="shared" si="40"/>
        <v>0</v>
      </c>
      <c r="G101" s="28">
        <f>G102</f>
        <v>0</v>
      </c>
      <c r="H101" s="26">
        <f t="shared" si="41"/>
        <v>0</v>
      </c>
      <c r="I101" s="2"/>
    </row>
    <row r="102" spans="1:9" ht="34.5" customHeight="1" outlineLevel="1">
      <c r="A102" s="5" t="s">
        <v>10</v>
      </c>
      <c r="B102" s="18" t="s">
        <v>125</v>
      </c>
      <c r="C102" s="18" t="s">
        <v>11</v>
      </c>
      <c r="D102" s="9">
        <f t="shared" si="32"/>
        <v>1070</v>
      </c>
      <c r="E102" s="28">
        <v>1070000</v>
      </c>
      <c r="F102" s="103">
        <f t="shared" si="40"/>
        <v>0</v>
      </c>
      <c r="G102" s="28">
        <v>0</v>
      </c>
      <c r="H102" s="26">
        <f t="shared" si="41"/>
        <v>0</v>
      </c>
      <c r="I102" s="2"/>
    </row>
    <row r="103" spans="1:9" hidden="1" outlineLevel="2">
      <c r="A103" s="36" t="s">
        <v>102</v>
      </c>
      <c r="B103" s="3" t="s">
        <v>124</v>
      </c>
      <c r="C103" s="3" t="s">
        <v>2</v>
      </c>
      <c r="D103" s="9">
        <f t="shared" si="32"/>
        <v>0</v>
      </c>
      <c r="E103" s="28">
        <v>0</v>
      </c>
      <c r="F103" s="103">
        <f t="shared" si="40"/>
        <v>0</v>
      </c>
      <c r="G103" s="28">
        <f>G104</f>
        <v>0</v>
      </c>
      <c r="H103" s="26" t="e">
        <f t="shared" si="41"/>
        <v>#DIV/0!</v>
      </c>
      <c r="I103" s="2"/>
    </row>
    <row r="104" spans="1:9" ht="31.15" hidden="1" customHeight="1" outlineLevel="1">
      <c r="A104" s="36" t="s">
        <v>103</v>
      </c>
      <c r="B104" s="3" t="s">
        <v>124</v>
      </c>
      <c r="C104" s="3" t="s">
        <v>11</v>
      </c>
      <c r="D104" s="9">
        <f t="shared" si="32"/>
        <v>0</v>
      </c>
      <c r="E104" s="28">
        <v>0</v>
      </c>
      <c r="F104" s="103">
        <f t="shared" si="40"/>
        <v>0</v>
      </c>
      <c r="G104" s="28">
        <v>0</v>
      </c>
      <c r="H104" s="26" t="e">
        <f t="shared" si="41"/>
        <v>#DIV/0!</v>
      </c>
      <c r="I104" s="2"/>
    </row>
    <row r="105" spans="1:9" ht="31.15" hidden="1" customHeight="1" outlineLevel="2">
      <c r="A105" s="36" t="s">
        <v>104</v>
      </c>
      <c r="B105" s="3" t="s">
        <v>125</v>
      </c>
      <c r="C105" s="3" t="s">
        <v>2</v>
      </c>
      <c r="D105" s="9">
        <f t="shared" si="32"/>
        <v>0</v>
      </c>
      <c r="E105" s="28">
        <f>E106</f>
        <v>0</v>
      </c>
      <c r="F105" s="103">
        <f t="shared" si="40"/>
        <v>0</v>
      </c>
      <c r="G105" s="28">
        <f>G106</f>
        <v>0</v>
      </c>
      <c r="H105" s="26" t="e">
        <f t="shared" si="41"/>
        <v>#DIV/0!</v>
      </c>
      <c r="I105" s="2"/>
    </row>
    <row r="106" spans="1:9" ht="31.15" hidden="1" customHeight="1">
      <c r="A106" s="36" t="s">
        <v>103</v>
      </c>
      <c r="B106" s="3" t="s">
        <v>125</v>
      </c>
      <c r="C106" s="3" t="s">
        <v>11</v>
      </c>
      <c r="D106" s="9">
        <f t="shared" si="32"/>
        <v>0</v>
      </c>
      <c r="E106" s="28">
        <v>0</v>
      </c>
      <c r="F106" s="103">
        <f t="shared" si="40"/>
        <v>0</v>
      </c>
      <c r="G106" s="28">
        <v>0</v>
      </c>
      <c r="H106" s="26" t="e">
        <f t="shared" si="41"/>
        <v>#DIV/0!</v>
      </c>
      <c r="I106" s="2"/>
    </row>
    <row r="107" spans="1:9" ht="31.15" hidden="1" customHeight="1" outlineLevel="1">
      <c r="A107" s="36"/>
      <c r="B107" s="29"/>
      <c r="C107" s="3"/>
      <c r="D107" s="9"/>
      <c r="E107" s="60"/>
      <c r="F107" s="103">
        <f t="shared" si="40"/>
        <v>0</v>
      </c>
      <c r="G107" s="28">
        <v>0</v>
      </c>
      <c r="H107" s="26" t="e">
        <f t="shared" si="41"/>
        <v>#DIV/0!</v>
      </c>
      <c r="I107" s="2"/>
    </row>
    <row r="108" spans="1:9" ht="31.15" hidden="1" customHeight="1" outlineLevel="2">
      <c r="A108" s="36"/>
      <c r="B108" s="29"/>
      <c r="C108" s="3"/>
      <c r="D108" s="9"/>
      <c r="E108" s="60"/>
      <c r="F108" s="103">
        <f t="shared" si="40"/>
        <v>0</v>
      </c>
      <c r="G108" s="28">
        <v>0</v>
      </c>
      <c r="H108" s="26" t="e">
        <f t="shared" si="41"/>
        <v>#DIV/0!</v>
      </c>
      <c r="I108" s="2"/>
    </row>
    <row r="109" spans="1:9" ht="15.6" customHeight="1" outlineLevel="1" collapsed="1">
      <c r="A109" s="35" t="s">
        <v>105</v>
      </c>
      <c r="B109" s="37" t="s">
        <v>106</v>
      </c>
      <c r="C109" s="37" t="s">
        <v>2</v>
      </c>
      <c r="D109" s="11">
        <f t="shared" si="32"/>
        <v>4607.8999999999996</v>
      </c>
      <c r="E109" s="11">
        <f>E110+E112+E116+E118+E114</f>
        <v>4607900</v>
      </c>
      <c r="F109" s="11">
        <f t="shared" si="40"/>
        <v>0</v>
      </c>
      <c r="G109" s="28">
        <f>G110+G112+G116+G118+G114</f>
        <v>0</v>
      </c>
      <c r="H109" s="26">
        <f t="shared" si="41"/>
        <v>0</v>
      </c>
      <c r="I109" s="2"/>
    </row>
    <row r="110" spans="1:9" ht="31.15" customHeight="1" outlineLevel="2">
      <c r="A110" s="36" t="s">
        <v>147</v>
      </c>
      <c r="B110" s="46" t="s">
        <v>146</v>
      </c>
      <c r="C110" s="18" t="s">
        <v>2</v>
      </c>
      <c r="D110" s="9">
        <f t="shared" si="32"/>
        <v>163.5</v>
      </c>
      <c r="E110" s="28">
        <f>E111</f>
        <v>163500</v>
      </c>
      <c r="F110" s="9">
        <f t="shared" si="40"/>
        <v>0</v>
      </c>
      <c r="G110" s="32">
        <f>G111</f>
        <v>0</v>
      </c>
      <c r="H110" s="26">
        <f t="shared" si="41"/>
        <v>0</v>
      </c>
      <c r="I110" s="2"/>
    </row>
    <row r="111" spans="1:9" ht="31.5">
      <c r="A111" s="5" t="s">
        <v>10</v>
      </c>
      <c r="B111" s="46" t="str">
        <f>B110</f>
        <v>120И415370</v>
      </c>
      <c r="C111" s="18" t="s">
        <v>11</v>
      </c>
      <c r="D111" s="9">
        <f t="shared" si="32"/>
        <v>163.5</v>
      </c>
      <c r="E111" s="28">
        <v>163500</v>
      </c>
      <c r="F111" s="11">
        <f t="shared" si="40"/>
        <v>0</v>
      </c>
      <c r="G111" s="40">
        <v>0</v>
      </c>
      <c r="H111" s="26">
        <f t="shared" si="41"/>
        <v>0</v>
      </c>
      <c r="I111" s="2"/>
    </row>
    <row r="112" spans="1:9" ht="16.5" customHeight="1">
      <c r="A112" s="5" t="s">
        <v>149</v>
      </c>
      <c r="B112" s="46" t="s">
        <v>148</v>
      </c>
      <c r="C112" s="18" t="s">
        <v>2</v>
      </c>
      <c r="D112" s="9">
        <f t="shared" si="32"/>
        <v>2020.203</v>
      </c>
      <c r="E112" s="64">
        <f>E113</f>
        <v>2020203</v>
      </c>
      <c r="F112" s="11">
        <f t="shared" si="40"/>
        <v>0</v>
      </c>
      <c r="G112" s="67">
        <f>G113</f>
        <v>0</v>
      </c>
      <c r="H112" s="26">
        <f t="shared" si="41"/>
        <v>0</v>
      </c>
      <c r="I112" s="2"/>
    </row>
    <row r="113" spans="1:9" ht="31.5">
      <c r="A113" s="5" t="s">
        <v>107</v>
      </c>
      <c r="B113" s="46" t="str">
        <f>B112</f>
        <v>120И455550</v>
      </c>
      <c r="C113" s="18" t="s">
        <v>11</v>
      </c>
      <c r="D113" s="9">
        <f t="shared" si="32"/>
        <v>2020.203</v>
      </c>
      <c r="E113" s="64">
        <v>2020203</v>
      </c>
      <c r="F113" s="11">
        <f t="shared" si="40"/>
        <v>0</v>
      </c>
      <c r="G113" s="70">
        <v>0</v>
      </c>
      <c r="H113" s="26">
        <f t="shared" si="41"/>
        <v>0</v>
      </c>
      <c r="I113" s="2"/>
    </row>
    <row r="114" spans="1:9" ht="47.25">
      <c r="A114" s="5" t="s">
        <v>151</v>
      </c>
      <c r="B114" s="46" t="str">
        <f>B115</f>
        <v>120И4S5370</v>
      </c>
      <c r="C114" s="18" t="s">
        <v>2</v>
      </c>
      <c r="D114" s="9">
        <f t="shared" si="32"/>
        <v>163.5</v>
      </c>
      <c r="E114" s="64">
        <f>E115</f>
        <v>163500</v>
      </c>
      <c r="F114" s="11">
        <f t="shared" si="40"/>
        <v>0</v>
      </c>
      <c r="G114" s="70">
        <f>G115</f>
        <v>0</v>
      </c>
      <c r="H114" s="26">
        <f t="shared" si="41"/>
        <v>0</v>
      </c>
      <c r="I114" s="2"/>
    </row>
    <row r="115" spans="1:9" ht="31.5">
      <c r="A115" s="5" t="s">
        <v>107</v>
      </c>
      <c r="B115" s="46" t="s">
        <v>150</v>
      </c>
      <c r="C115" s="18" t="s">
        <v>11</v>
      </c>
      <c r="D115" s="9">
        <f t="shared" si="32"/>
        <v>163.5</v>
      </c>
      <c r="E115" s="64">
        <v>163500</v>
      </c>
      <c r="F115" s="11">
        <f t="shared" si="40"/>
        <v>0</v>
      </c>
      <c r="G115" s="70">
        <v>0</v>
      </c>
      <c r="H115" s="26">
        <f t="shared" si="41"/>
        <v>0</v>
      </c>
      <c r="I115" s="2"/>
    </row>
    <row r="116" spans="1:9" ht="31.5">
      <c r="A116" s="5" t="s">
        <v>149</v>
      </c>
      <c r="B116" s="46">
        <v>1200004410</v>
      </c>
      <c r="C116" s="18" t="s">
        <v>2</v>
      </c>
      <c r="D116" s="9">
        <f t="shared" si="32"/>
        <v>96.5</v>
      </c>
      <c r="E116" s="64">
        <f>E117</f>
        <v>96500</v>
      </c>
      <c r="F116" s="11">
        <f t="shared" si="40"/>
        <v>0</v>
      </c>
      <c r="G116" s="68">
        <f>G117</f>
        <v>0</v>
      </c>
      <c r="H116" s="26">
        <f t="shared" si="41"/>
        <v>0</v>
      </c>
    </row>
    <row r="117" spans="1:9" ht="31.5">
      <c r="A117" s="5" t="s">
        <v>107</v>
      </c>
      <c r="B117" s="46">
        <v>1200004410</v>
      </c>
      <c r="C117" s="18" t="s">
        <v>11</v>
      </c>
      <c r="D117" s="9">
        <f t="shared" si="32"/>
        <v>96.5</v>
      </c>
      <c r="E117" s="64">
        <v>96500</v>
      </c>
      <c r="F117" s="11">
        <f t="shared" si="40"/>
        <v>0</v>
      </c>
      <c r="G117" s="68">
        <v>0</v>
      </c>
      <c r="H117" s="26">
        <f t="shared" si="41"/>
        <v>0</v>
      </c>
    </row>
    <row r="118" spans="1:9" ht="31.5">
      <c r="A118" s="5" t="s">
        <v>145</v>
      </c>
      <c r="B118" s="46" t="str">
        <f>B119</f>
        <v>1200004430</v>
      </c>
      <c r="C118" s="18" t="s">
        <v>2</v>
      </c>
      <c r="D118" s="9">
        <f t="shared" si="32"/>
        <v>2164.1970000000001</v>
      </c>
      <c r="E118" s="64">
        <f>E119</f>
        <v>2164197</v>
      </c>
      <c r="F118" s="11">
        <f t="shared" si="40"/>
        <v>0</v>
      </c>
      <c r="G118" s="68">
        <f>G119</f>
        <v>0</v>
      </c>
      <c r="H118" s="26">
        <f t="shared" si="41"/>
        <v>0</v>
      </c>
    </row>
    <row r="119" spans="1:9" ht="31.5">
      <c r="A119" s="5" t="s">
        <v>107</v>
      </c>
      <c r="B119" s="46" t="s">
        <v>144</v>
      </c>
      <c r="C119" s="18" t="s">
        <v>11</v>
      </c>
      <c r="D119" s="9">
        <f t="shared" si="32"/>
        <v>2164.1970000000001</v>
      </c>
      <c r="E119" s="64">
        <v>2164197</v>
      </c>
      <c r="F119" s="11">
        <f t="shared" si="40"/>
        <v>0</v>
      </c>
      <c r="G119" s="96">
        <v>0</v>
      </c>
      <c r="H119" s="26">
        <f t="shared" si="41"/>
        <v>0</v>
      </c>
    </row>
    <row r="120" spans="1:9" ht="47.25">
      <c r="A120" s="12" t="s">
        <v>108</v>
      </c>
      <c r="B120" s="13" t="s">
        <v>53</v>
      </c>
      <c r="C120" s="13" t="s">
        <v>2</v>
      </c>
      <c r="D120" s="11">
        <f t="shared" si="32"/>
        <v>853.5</v>
      </c>
      <c r="E120" s="64">
        <f>E121+E123+E131+E135</f>
        <v>853500</v>
      </c>
      <c r="F120" s="11">
        <f t="shared" si="40"/>
        <v>0</v>
      </c>
      <c r="G120" s="64">
        <f>G121+G123+G131+G135</f>
        <v>0</v>
      </c>
      <c r="H120" s="26">
        <f t="shared" si="41"/>
        <v>0</v>
      </c>
    </row>
    <row r="121" spans="1:9">
      <c r="A121" s="5" t="s">
        <v>109</v>
      </c>
      <c r="B121" s="3" t="s">
        <v>126</v>
      </c>
      <c r="C121" s="3" t="s">
        <v>2</v>
      </c>
      <c r="D121" s="9">
        <f t="shared" si="32"/>
        <v>611.29999999999995</v>
      </c>
      <c r="E121" s="64">
        <f>E122</f>
        <v>611300</v>
      </c>
      <c r="F121" s="11">
        <f t="shared" si="40"/>
        <v>0</v>
      </c>
      <c r="G121" s="69">
        <f>G122</f>
        <v>0</v>
      </c>
      <c r="H121" s="26">
        <f t="shared" si="41"/>
        <v>0</v>
      </c>
    </row>
    <row r="122" spans="1:9" ht="31.5">
      <c r="A122" s="5" t="s">
        <v>10</v>
      </c>
      <c r="B122" s="3" t="s">
        <v>126</v>
      </c>
      <c r="C122" s="3" t="s">
        <v>11</v>
      </c>
      <c r="D122" s="9">
        <f t="shared" si="32"/>
        <v>611.29999999999995</v>
      </c>
      <c r="E122" s="64">
        <v>611300</v>
      </c>
      <c r="F122" s="11">
        <f t="shared" si="40"/>
        <v>0</v>
      </c>
      <c r="G122" s="68">
        <v>0</v>
      </c>
      <c r="H122" s="26">
        <f t="shared" si="41"/>
        <v>0</v>
      </c>
    </row>
    <row r="123" spans="1:9" ht="31.5">
      <c r="A123" s="5" t="s">
        <v>110</v>
      </c>
      <c r="B123" s="3" t="s">
        <v>127</v>
      </c>
      <c r="C123" s="3" t="s">
        <v>2</v>
      </c>
      <c r="D123" s="9">
        <f t="shared" si="32"/>
        <v>32.200000000000003</v>
      </c>
      <c r="E123" s="64">
        <f>E124</f>
        <v>32200</v>
      </c>
      <c r="F123" s="11">
        <f t="shared" si="40"/>
        <v>0</v>
      </c>
      <c r="G123" s="25">
        <f>G124</f>
        <v>0</v>
      </c>
      <c r="H123" s="26">
        <f t="shared" si="41"/>
        <v>0</v>
      </c>
    </row>
    <row r="124" spans="1:9" ht="31.5">
      <c r="A124" s="5" t="s">
        <v>10</v>
      </c>
      <c r="B124" s="3" t="s">
        <v>127</v>
      </c>
      <c r="C124" s="3" t="s">
        <v>11</v>
      </c>
      <c r="D124" s="9">
        <f t="shared" si="32"/>
        <v>32.200000000000003</v>
      </c>
      <c r="E124" s="64">
        <v>32200</v>
      </c>
      <c r="F124" s="11">
        <f t="shared" si="40"/>
        <v>0</v>
      </c>
      <c r="G124" s="68">
        <v>0</v>
      </c>
      <c r="H124" s="26">
        <f t="shared" si="41"/>
        <v>0</v>
      </c>
    </row>
    <row r="125" spans="1:9" hidden="1">
      <c r="A125" s="5" t="s">
        <v>54</v>
      </c>
      <c r="B125" s="3" t="s">
        <v>55</v>
      </c>
      <c r="C125" s="3" t="s">
        <v>2</v>
      </c>
      <c r="D125" s="9">
        <f t="shared" si="32"/>
        <v>0</v>
      </c>
      <c r="E125" s="64">
        <v>0</v>
      </c>
      <c r="F125" s="11">
        <f t="shared" si="40"/>
        <v>0</v>
      </c>
      <c r="G125" s="68"/>
      <c r="H125" s="26" t="e">
        <f t="shared" si="41"/>
        <v>#DIV/0!</v>
      </c>
    </row>
    <row r="126" spans="1:9" ht="31.5" hidden="1">
      <c r="A126" s="5" t="s">
        <v>10</v>
      </c>
      <c r="B126" s="3" t="s">
        <v>55</v>
      </c>
      <c r="C126" s="3" t="s">
        <v>11</v>
      </c>
      <c r="D126" s="9">
        <f t="shared" si="32"/>
        <v>0</v>
      </c>
      <c r="E126" s="64">
        <v>0</v>
      </c>
      <c r="F126" s="11">
        <f t="shared" si="40"/>
        <v>0</v>
      </c>
      <c r="G126" s="68"/>
      <c r="H126" s="26" t="e">
        <f t="shared" si="41"/>
        <v>#DIV/0!</v>
      </c>
    </row>
    <row r="127" spans="1:9" ht="31.5" hidden="1">
      <c r="A127" s="5" t="s">
        <v>56</v>
      </c>
      <c r="B127" s="3" t="s">
        <v>57</v>
      </c>
      <c r="C127" s="3" t="s">
        <v>2</v>
      </c>
      <c r="D127" s="9">
        <f t="shared" si="32"/>
        <v>0</v>
      </c>
      <c r="E127" s="64">
        <v>0</v>
      </c>
      <c r="F127" s="11">
        <f t="shared" si="40"/>
        <v>0</v>
      </c>
      <c r="G127" s="68"/>
      <c r="H127" s="26" t="e">
        <f t="shared" si="41"/>
        <v>#DIV/0!</v>
      </c>
    </row>
    <row r="128" spans="1:9" ht="31.5" hidden="1">
      <c r="A128" s="5" t="s">
        <v>10</v>
      </c>
      <c r="B128" s="3" t="s">
        <v>57</v>
      </c>
      <c r="C128" s="3" t="s">
        <v>11</v>
      </c>
      <c r="D128" s="9">
        <f t="shared" si="32"/>
        <v>0</v>
      </c>
      <c r="E128" s="64">
        <v>0</v>
      </c>
      <c r="F128" s="11">
        <f t="shared" si="40"/>
        <v>0</v>
      </c>
      <c r="G128" s="68"/>
      <c r="H128" s="26" t="e">
        <f t="shared" si="41"/>
        <v>#DIV/0!</v>
      </c>
    </row>
    <row r="129" spans="1:8" hidden="1">
      <c r="A129" s="36" t="s">
        <v>111</v>
      </c>
      <c r="B129" s="3" t="s">
        <v>112</v>
      </c>
      <c r="C129" s="18" t="s">
        <v>2</v>
      </c>
      <c r="D129" s="9">
        <f t="shared" si="32"/>
        <v>0</v>
      </c>
      <c r="E129" s="64">
        <f>E130</f>
        <v>0</v>
      </c>
      <c r="F129" s="11">
        <f t="shared" si="40"/>
        <v>0</v>
      </c>
      <c r="G129" s="68"/>
      <c r="H129" s="26" t="e">
        <f t="shared" si="41"/>
        <v>#DIV/0!</v>
      </c>
    </row>
    <row r="130" spans="1:8" ht="31.5" hidden="1">
      <c r="A130" s="5" t="s">
        <v>10</v>
      </c>
      <c r="B130" s="3" t="s">
        <v>112</v>
      </c>
      <c r="C130" s="18" t="s">
        <v>2</v>
      </c>
      <c r="D130" s="9">
        <f t="shared" si="32"/>
        <v>0</v>
      </c>
      <c r="E130" s="64">
        <v>0</v>
      </c>
      <c r="F130" s="11">
        <f t="shared" si="40"/>
        <v>0</v>
      </c>
      <c r="G130" s="68"/>
      <c r="H130" s="26" t="e">
        <f t="shared" si="41"/>
        <v>#DIV/0!</v>
      </c>
    </row>
    <row r="131" spans="1:8" ht="47.25">
      <c r="A131" s="5" t="s">
        <v>58</v>
      </c>
      <c r="B131" s="3">
        <v>1300004430</v>
      </c>
      <c r="C131" s="3" t="s">
        <v>2</v>
      </c>
      <c r="D131" s="9">
        <f t="shared" si="32"/>
        <v>30</v>
      </c>
      <c r="E131" s="64">
        <f>E134</f>
        <v>30000</v>
      </c>
      <c r="F131" s="103">
        <f t="shared" ref="F122:F136" si="42">F132</f>
        <v>0</v>
      </c>
      <c r="G131" s="64">
        <f t="shared" ref="F131:G131" si="43">G134</f>
        <v>0</v>
      </c>
      <c r="H131" s="26">
        <f t="shared" si="41"/>
        <v>0</v>
      </c>
    </row>
    <row r="132" spans="1:8" ht="31.5" hidden="1">
      <c r="A132" s="5" t="s">
        <v>10</v>
      </c>
      <c r="B132" s="3">
        <v>1300004430</v>
      </c>
      <c r="C132" s="3" t="s">
        <v>11</v>
      </c>
      <c r="D132" s="11">
        <f t="shared" si="32"/>
        <v>0</v>
      </c>
      <c r="E132" s="64"/>
      <c r="F132" s="103">
        <f t="shared" si="42"/>
        <v>0</v>
      </c>
      <c r="G132" s="68"/>
      <c r="H132" s="26" t="e">
        <f t="shared" si="41"/>
        <v>#DIV/0!</v>
      </c>
    </row>
    <row r="133" spans="1:8" ht="47.25" hidden="1">
      <c r="A133" s="5" t="s">
        <v>58</v>
      </c>
      <c r="B133" s="3">
        <v>1300004430</v>
      </c>
      <c r="C133" s="3" t="s">
        <v>2</v>
      </c>
      <c r="D133" s="11">
        <f t="shared" si="32"/>
        <v>0</v>
      </c>
      <c r="E133" s="64"/>
      <c r="F133" s="103">
        <f t="shared" si="42"/>
        <v>0</v>
      </c>
      <c r="G133" s="68"/>
      <c r="H133" s="26" t="e">
        <f t="shared" si="41"/>
        <v>#DIV/0!</v>
      </c>
    </row>
    <row r="134" spans="1:8" ht="31.5">
      <c r="A134" s="5" t="s">
        <v>10</v>
      </c>
      <c r="B134" s="3">
        <v>1300004430</v>
      </c>
      <c r="C134" s="3" t="s">
        <v>11</v>
      </c>
      <c r="D134" s="9">
        <f t="shared" si="32"/>
        <v>30</v>
      </c>
      <c r="E134" s="64">
        <v>30000</v>
      </c>
      <c r="F134" s="103">
        <f t="shared" si="42"/>
        <v>0</v>
      </c>
      <c r="G134" s="68">
        <v>0</v>
      </c>
      <c r="H134" s="26">
        <f t="shared" si="41"/>
        <v>0</v>
      </c>
    </row>
    <row r="135" spans="1:8">
      <c r="A135" s="14" t="s">
        <v>59</v>
      </c>
      <c r="B135" s="15">
        <f>B136</f>
        <v>1300004450</v>
      </c>
      <c r="C135" s="15" t="s">
        <v>2</v>
      </c>
      <c r="D135" s="61">
        <f>E135/1000</f>
        <v>180</v>
      </c>
      <c r="E135" s="65">
        <f>E136</f>
        <v>180000</v>
      </c>
      <c r="F135" s="103">
        <f t="shared" si="42"/>
        <v>0</v>
      </c>
      <c r="G135" s="68">
        <f>G136</f>
        <v>0</v>
      </c>
      <c r="H135" s="26">
        <f t="shared" si="41"/>
        <v>0</v>
      </c>
    </row>
    <row r="136" spans="1:8" ht="31.5">
      <c r="A136" s="16" t="s">
        <v>10</v>
      </c>
      <c r="B136" s="3">
        <v>1300004450</v>
      </c>
      <c r="C136" s="17" t="s">
        <v>11</v>
      </c>
      <c r="D136" s="9">
        <f t="shared" si="32"/>
        <v>180</v>
      </c>
      <c r="E136" s="66">
        <v>180000</v>
      </c>
      <c r="F136" s="103">
        <f t="shared" si="42"/>
        <v>0</v>
      </c>
      <c r="G136" s="68">
        <v>0</v>
      </c>
      <c r="H136" s="26">
        <f t="shared" si="41"/>
        <v>0</v>
      </c>
    </row>
    <row r="137" spans="1:8" ht="47.25" hidden="1">
      <c r="A137" s="36" t="s">
        <v>113</v>
      </c>
      <c r="B137" s="56" t="s">
        <v>114</v>
      </c>
      <c r="C137" s="56" t="s">
        <v>2</v>
      </c>
      <c r="D137" s="9">
        <f t="shared" si="32"/>
        <v>0</v>
      </c>
      <c r="E137" s="66">
        <f>E138</f>
        <v>0</v>
      </c>
      <c r="F137" s="115"/>
      <c r="G137" s="68"/>
      <c r="H137" s="26" t="e">
        <f t="shared" si="41"/>
        <v>#DIV/0!</v>
      </c>
    </row>
    <row r="138" spans="1:8" ht="31.5" hidden="1">
      <c r="A138" s="16" t="s">
        <v>10</v>
      </c>
      <c r="B138" s="56" t="s">
        <v>114</v>
      </c>
      <c r="C138" s="56" t="s">
        <v>11</v>
      </c>
      <c r="D138" s="9">
        <f t="shared" si="32"/>
        <v>0</v>
      </c>
      <c r="E138" s="66">
        <v>0</v>
      </c>
      <c r="F138" s="115"/>
      <c r="G138" s="68"/>
      <c r="H138" s="26" t="e">
        <f t="shared" si="41"/>
        <v>#DIV/0!</v>
      </c>
    </row>
    <row r="139" spans="1:8">
      <c r="A139" s="80" t="s">
        <v>60</v>
      </c>
      <c r="B139" s="81"/>
      <c r="C139" s="82"/>
      <c r="D139" s="62">
        <f>E139/1000</f>
        <v>26815.010039999997</v>
      </c>
      <c r="E139" s="63">
        <f>E10+E42+E62+E65+E80+E88+E91+E120+E59+I15+E50+E109</f>
        <v>26815010.039999999</v>
      </c>
      <c r="F139" s="116">
        <f>F10+F42+F62+F65+F80+F88+F91+F120+F59+J15+F50+F109</f>
        <v>2444.2631700000002</v>
      </c>
      <c r="G139" s="63">
        <f>G10+G42+G62+G65+G80+G88+G91+G120+G59+K15+G50+G109</f>
        <v>2444263.17</v>
      </c>
      <c r="H139" s="26">
        <f t="shared" si="41"/>
        <v>9.1152797121980882</v>
      </c>
    </row>
  </sheetData>
  <mergeCells count="13">
    <mergeCell ref="A139:C139"/>
    <mergeCell ref="A8:A9"/>
    <mergeCell ref="B8:B9"/>
    <mergeCell ref="C8:C9"/>
    <mergeCell ref="E8:E9"/>
    <mergeCell ref="D8:D9"/>
    <mergeCell ref="D1:H2"/>
    <mergeCell ref="A4:H4"/>
    <mergeCell ref="A5:H6"/>
    <mergeCell ref="G8:G9"/>
    <mergeCell ref="H8:H9"/>
    <mergeCell ref="A7:E7"/>
    <mergeCell ref="F8:F9"/>
  </mergeCells>
  <pageMargins left="0.78740157480314965" right="0.59055118110236227" top="0.59055118110236227" bottom="0.59055118110236227" header="0.39370078740157483" footer="0.51181102362204722"/>
  <pageSetup paperSize="9" scale="5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2023-10-17T07:47:14Z</cp:lastPrinted>
  <dcterms:created xsi:type="dcterms:W3CDTF">2020-02-04T05:54:42Z</dcterms:created>
  <dcterms:modified xsi:type="dcterms:W3CDTF">2025-04-15T08:24:28Z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