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saveExternalLinkValues="0"/>
  <bookViews>
    <workbookView xWindow="-120" yWindow="-120" windowWidth="19440" windowHeight="13170" activeTab="1"/>
  </bookViews>
  <sheets>
    <sheet name="3" sheetId="2" r:id="rId1"/>
    <sheet name="4" sheetId="4" r:id="rId2"/>
  </sheets>
  <definedNames>
    <definedName name="_xlnm.Print_Titles" localSheetId="0">'3'!$6:$6</definedName>
    <definedName name="_xlnm.Print_Titles" localSheetId="1">'4'!$8:$8</definedName>
  </definedNames>
  <calcPr calcId="124519"/>
</workbook>
</file>

<file path=xl/calcChain.xml><?xml version="1.0" encoding="utf-8"?>
<calcChain xmlns="http://schemas.openxmlformats.org/spreadsheetml/2006/main">
  <c r="F162" i="4"/>
  <c r="F164"/>
  <c r="G161"/>
  <c r="F161" s="1"/>
  <c r="F84"/>
  <c r="F86"/>
  <c r="F88"/>
  <c r="F90"/>
  <c r="F91"/>
  <c r="F92"/>
  <c r="F94"/>
  <c r="F96"/>
  <c r="F99"/>
  <c r="F101"/>
  <c r="G97"/>
  <c r="F97" s="1"/>
  <c r="I77"/>
  <c r="G77"/>
  <c r="H145"/>
  <c r="I144"/>
  <c r="H144" s="1"/>
  <c r="G144"/>
  <c r="F144" s="1"/>
  <c r="F145"/>
  <c r="J145" s="1"/>
  <c r="D144"/>
  <c r="H146"/>
  <c r="H147"/>
  <c r="H149"/>
  <c r="J149" s="1"/>
  <c r="H151"/>
  <c r="F147"/>
  <c r="J147" s="1"/>
  <c r="F149"/>
  <c r="F151"/>
  <c r="I150"/>
  <c r="H150" s="1"/>
  <c r="J150" s="1"/>
  <c r="I148"/>
  <c r="H148" s="1"/>
  <c r="I146"/>
  <c r="G150"/>
  <c r="F150" s="1"/>
  <c r="G148"/>
  <c r="F148" s="1"/>
  <c r="G146"/>
  <c r="F146" s="1"/>
  <c r="D150"/>
  <c r="D148"/>
  <c r="D146"/>
  <c r="G142"/>
  <c r="H99"/>
  <c r="H100"/>
  <c r="H101"/>
  <c r="J101" s="1"/>
  <c r="I100"/>
  <c r="G100"/>
  <c r="F100" s="1"/>
  <c r="I98"/>
  <c r="I97" s="1"/>
  <c r="G98"/>
  <c r="F98" s="1"/>
  <c r="H88"/>
  <c r="H90"/>
  <c r="H91"/>
  <c r="H92"/>
  <c r="J92" s="1"/>
  <c r="H94"/>
  <c r="J94" s="1"/>
  <c r="H96"/>
  <c r="I81"/>
  <c r="H81" s="1"/>
  <c r="I79"/>
  <c r="H79" s="1"/>
  <c r="G81"/>
  <c r="G79"/>
  <c r="F79" s="1"/>
  <c r="H80"/>
  <c r="H82"/>
  <c r="F80"/>
  <c r="F81"/>
  <c r="F82"/>
  <c r="D81"/>
  <c r="A82"/>
  <c r="I73"/>
  <c r="F69"/>
  <c r="G31"/>
  <c r="I31"/>
  <c r="I35"/>
  <c r="H35" s="1"/>
  <c r="G35"/>
  <c r="F35" s="1"/>
  <c r="H36"/>
  <c r="F36"/>
  <c r="H20"/>
  <c r="F15"/>
  <c r="H15"/>
  <c r="F53" i="2"/>
  <c r="E53"/>
  <c r="G56"/>
  <c r="E41"/>
  <c r="F41"/>
  <c r="J148" i="4" l="1"/>
  <c r="J146"/>
  <c r="J100"/>
  <c r="J99"/>
  <c r="J144"/>
  <c r="J82"/>
  <c r="J36"/>
  <c r="J80"/>
  <c r="J151"/>
  <c r="J96"/>
  <c r="J88"/>
  <c r="J90"/>
  <c r="J91"/>
  <c r="H97"/>
  <c r="J97" s="1"/>
  <c r="H98"/>
  <c r="J98" s="1"/>
  <c r="J81"/>
  <c r="J79"/>
  <c r="J35"/>
  <c r="G89"/>
  <c r="F89" s="1"/>
  <c r="I89"/>
  <c r="H89" s="1"/>
  <c r="J89" s="1"/>
  <c r="I83"/>
  <c r="I85"/>
  <c r="I93"/>
  <c r="H93" s="1"/>
  <c r="I138"/>
  <c r="I137" s="1"/>
  <c r="I140"/>
  <c r="I142"/>
  <c r="I155"/>
  <c r="I157"/>
  <c r="E62" i="2" l="1"/>
  <c r="H186" i="4" l="1"/>
  <c r="F174"/>
  <c r="I135"/>
  <c r="I133"/>
  <c r="I59"/>
  <c r="I58" s="1"/>
  <c r="I39"/>
  <c r="H185" l="1"/>
  <c r="H116"/>
  <c r="H118"/>
  <c r="G9" i="2"/>
  <c r="G12"/>
  <c r="G13"/>
  <c r="G16"/>
  <c r="G17"/>
  <c r="G18"/>
  <c r="G19"/>
  <c r="G20"/>
  <c r="G21"/>
  <c r="G22"/>
  <c r="G26"/>
  <c r="G27"/>
  <c r="G30"/>
  <c r="G31"/>
  <c r="G33"/>
  <c r="G35"/>
  <c r="G36"/>
  <c r="G37"/>
  <c r="G40"/>
  <c r="G42"/>
  <c r="G45"/>
  <c r="G46"/>
  <c r="G48"/>
  <c r="G51"/>
  <c r="G52"/>
  <c r="G54"/>
  <c r="G55"/>
  <c r="G59"/>
  <c r="G61"/>
  <c r="G63"/>
  <c r="G66"/>
  <c r="G67"/>
  <c r="G68"/>
  <c r="G71"/>
  <c r="G72"/>
  <c r="G75"/>
  <c r="G77"/>
  <c r="G79"/>
  <c r="G81"/>
  <c r="G83"/>
  <c r="G87"/>
  <c r="G88"/>
  <c r="G90"/>
  <c r="G92"/>
  <c r="G94"/>
  <c r="G97"/>
  <c r="G99"/>
  <c r="F93"/>
  <c r="F98"/>
  <c r="F82"/>
  <c r="F80"/>
  <c r="F62"/>
  <c r="F47"/>
  <c r="F7" s="1"/>
  <c r="F8"/>
  <c r="E98"/>
  <c r="E96"/>
  <c r="E95" s="1"/>
  <c r="G95" s="1"/>
  <c r="E93"/>
  <c r="E91"/>
  <c r="G91" s="1"/>
  <c r="E89"/>
  <c r="G89" s="1"/>
  <c r="E86"/>
  <c r="E85" s="1"/>
  <c r="G85" s="1"/>
  <c r="E82"/>
  <c r="E80"/>
  <c r="E78"/>
  <c r="G78" s="1"/>
  <c r="E76"/>
  <c r="G76" s="1"/>
  <c r="E74"/>
  <c r="G74" s="1"/>
  <c r="E70"/>
  <c r="E69" s="1"/>
  <c r="G69" s="1"/>
  <c r="E65"/>
  <c r="E64" s="1"/>
  <c r="G64" s="1"/>
  <c r="E60"/>
  <c r="G60" s="1"/>
  <c r="E58"/>
  <c r="G58" s="1"/>
  <c r="E50"/>
  <c r="E49" s="1"/>
  <c r="G49" s="1"/>
  <c r="E47"/>
  <c r="E44"/>
  <c r="E43" s="1"/>
  <c r="G43" s="1"/>
  <c r="E39"/>
  <c r="E38" s="1"/>
  <c r="G38" s="1"/>
  <c r="E34"/>
  <c r="G34" s="1"/>
  <c r="E32"/>
  <c r="G32" s="1"/>
  <c r="E29"/>
  <c r="G29" s="1"/>
  <c r="E25"/>
  <c r="E24" s="1"/>
  <c r="E23" s="1"/>
  <c r="E8" s="1"/>
  <c r="E15"/>
  <c r="E14" s="1"/>
  <c r="G14" s="1"/>
  <c r="E11"/>
  <c r="E10" s="1"/>
  <c r="G10" s="1"/>
  <c r="G47" l="1"/>
  <c r="G80"/>
  <c r="G39"/>
  <c r="G82"/>
  <c r="G93"/>
  <c r="G41"/>
  <c r="G70"/>
  <c r="G11"/>
  <c r="G53"/>
  <c r="G96"/>
  <c r="G62"/>
  <c r="G8"/>
  <c r="G98"/>
  <c r="G23"/>
  <c r="G15"/>
  <c r="G50"/>
  <c r="G86"/>
  <c r="G25"/>
  <c r="G65"/>
  <c r="G44"/>
  <c r="G24"/>
  <c r="E84"/>
  <c r="G84" s="1"/>
  <c r="E28"/>
  <c r="G28" s="1"/>
  <c r="E7"/>
  <c r="E73"/>
  <c r="G73" s="1"/>
  <c r="E57"/>
  <c r="G57" s="1"/>
  <c r="G7" l="1"/>
  <c r="H78" i="4"/>
  <c r="I18"/>
  <c r="I17" s="1"/>
  <c r="I53"/>
  <c r="I44"/>
  <c r="I43" s="1"/>
  <c r="I14"/>
  <c r="I185" l="1"/>
  <c r="I184" s="1"/>
  <c r="I183" s="1"/>
  <c r="I182" s="1"/>
  <c r="I190"/>
  <c r="I189" s="1"/>
  <c r="I188" s="1"/>
  <c r="I187" s="1"/>
  <c r="I176"/>
  <c r="I173"/>
  <c r="I161"/>
  <c r="H161" s="1"/>
  <c r="I163"/>
  <c r="G163"/>
  <c r="I113"/>
  <c r="I105"/>
  <c r="I104" s="1"/>
  <c r="I103" s="1"/>
  <c r="I153"/>
  <c r="I152" s="1"/>
  <c r="H134"/>
  <c r="H135"/>
  <c r="H136"/>
  <c r="H138"/>
  <c r="H139"/>
  <c r="H140"/>
  <c r="H141"/>
  <c r="H142"/>
  <c r="H143"/>
  <c r="H154"/>
  <c r="H155"/>
  <c r="H156"/>
  <c r="H157"/>
  <c r="H158"/>
  <c r="H162"/>
  <c r="J162" s="1"/>
  <c r="H164"/>
  <c r="J164" s="1"/>
  <c r="H165"/>
  <c r="H166"/>
  <c r="H167"/>
  <c r="H168"/>
  <c r="H169"/>
  <c r="H174"/>
  <c r="H175"/>
  <c r="H177"/>
  <c r="H178"/>
  <c r="H179"/>
  <c r="H180"/>
  <c r="J180" s="1"/>
  <c r="H181"/>
  <c r="J181" s="1"/>
  <c r="H191"/>
  <c r="H190" s="1"/>
  <c r="H192"/>
  <c r="I117"/>
  <c r="H117" s="1"/>
  <c r="H47"/>
  <c r="H48"/>
  <c r="G49"/>
  <c r="F49" s="1"/>
  <c r="I23"/>
  <c r="F192"/>
  <c r="J192" s="1"/>
  <c r="F191"/>
  <c r="G190"/>
  <c r="F190" s="1"/>
  <c r="F186"/>
  <c r="J186" s="1"/>
  <c r="G185"/>
  <c r="F185" s="1"/>
  <c r="F179"/>
  <c r="G178"/>
  <c r="F178" s="1"/>
  <c r="F177"/>
  <c r="G176"/>
  <c r="F176" s="1"/>
  <c r="D176"/>
  <c r="F175"/>
  <c r="F169"/>
  <c r="G168"/>
  <c r="F168" s="1"/>
  <c r="F158"/>
  <c r="G157"/>
  <c r="F156"/>
  <c r="G155"/>
  <c r="F155" s="1"/>
  <c r="F154"/>
  <c r="F143"/>
  <c r="F142"/>
  <c r="D142"/>
  <c r="F141"/>
  <c r="G140"/>
  <c r="F140" s="1"/>
  <c r="F139"/>
  <c r="G138"/>
  <c r="F136"/>
  <c r="G135"/>
  <c r="F135" s="1"/>
  <c r="D135"/>
  <c r="F134"/>
  <c r="E134"/>
  <c r="G133"/>
  <c r="F133" s="1"/>
  <c r="E133"/>
  <c r="C133"/>
  <c r="C134" s="1"/>
  <c r="C135" s="1"/>
  <c r="C136" s="1"/>
  <c r="F132"/>
  <c r="G131"/>
  <c r="G130" s="1"/>
  <c r="F130" s="1"/>
  <c r="F129"/>
  <c r="F128"/>
  <c r="F127"/>
  <c r="F126"/>
  <c r="F125"/>
  <c r="F124"/>
  <c r="G123"/>
  <c r="F123" s="1"/>
  <c r="F122"/>
  <c r="F121"/>
  <c r="G120"/>
  <c r="F120" s="1"/>
  <c r="F118"/>
  <c r="G117"/>
  <c r="F117" s="1"/>
  <c r="F116"/>
  <c r="G115"/>
  <c r="F115" s="1"/>
  <c r="F114"/>
  <c r="F110"/>
  <c r="F109" s="1"/>
  <c r="F108" s="1"/>
  <c r="F107" s="1"/>
  <c r="G109"/>
  <c r="G108" s="1"/>
  <c r="G107" s="1"/>
  <c r="F106"/>
  <c r="G95"/>
  <c r="F95" s="1"/>
  <c r="D95"/>
  <c r="E94"/>
  <c r="E96" s="1"/>
  <c r="G93"/>
  <c r="F93" s="1"/>
  <c r="J93" s="1"/>
  <c r="E93"/>
  <c r="E95" s="1"/>
  <c r="D89"/>
  <c r="G87"/>
  <c r="D87"/>
  <c r="G85"/>
  <c r="F85" s="1"/>
  <c r="D85"/>
  <c r="G83"/>
  <c r="F83" s="1"/>
  <c r="D83"/>
  <c r="F78"/>
  <c r="G73"/>
  <c r="F73" s="1"/>
  <c r="G68"/>
  <c r="F68" s="1"/>
  <c r="F67"/>
  <c r="G66"/>
  <c r="F66" s="1"/>
  <c r="F64"/>
  <c r="F63" s="1"/>
  <c r="F60"/>
  <c r="G59"/>
  <c r="G58" s="1"/>
  <c r="F55"/>
  <c r="F54"/>
  <c r="G53"/>
  <c r="G52" s="1"/>
  <c r="F46"/>
  <c r="F45"/>
  <c r="G44"/>
  <c r="G43" s="1"/>
  <c r="F43" s="1"/>
  <c r="F42"/>
  <c r="G41"/>
  <c r="F40"/>
  <c r="G39"/>
  <c r="F39" s="1"/>
  <c r="F38"/>
  <c r="G37"/>
  <c r="F37" s="1"/>
  <c r="F34"/>
  <c r="F33"/>
  <c r="F32"/>
  <c r="F28"/>
  <c r="G27"/>
  <c r="F24"/>
  <c r="G23"/>
  <c r="G22" s="1"/>
  <c r="F22" s="1"/>
  <c r="F21"/>
  <c r="F20"/>
  <c r="F19"/>
  <c r="F138" l="1"/>
  <c r="G137"/>
  <c r="F87"/>
  <c r="G76"/>
  <c r="G160"/>
  <c r="F163"/>
  <c r="F157"/>
  <c r="J157" s="1"/>
  <c r="H137"/>
  <c r="H77"/>
  <c r="F41"/>
  <c r="G30"/>
  <c r="I172"/>
  <c r="I171" s="1"/>
  <c r="I170" s="1"/>
  <c r="G26"/>
  <c r="F26" s="1"/>
  <c r="J161"/>
  <c r="H173"/>
  <c r="I160"/>
  <c r="I159" s="1"/>
  <c r="H189"/>
  <c r="H188" s="1"/>
  <c r="J190"/>
  <c r="J156"/>
  <c r="J142"/>
  <c r="J138"/>
  <c r="J134"/>
  <c r="J169"/>
  <c r="J155"/>
  <c r="J141"/>
  <c r="J158"/>
  <c r="J154"/>
  <c r="J140"/>
  <c r="J136"/>
  <c r="J143"/>
  <c r="J139"/>
  <c r="J135"/>
  <c r="J168"/>
  <c r="G72"/>
  <c r="G71" s="1"/>
  <c r="F71" s="1"/>
  <c r="J177"/>
  <c r="H153"/>
  <c r="J175"/>
  <c r="H163"/>
  <c r="J191"/>
  <c r="J179"/>
  <c r="J174"/>
  <c r="H176"/>
  <c r="J176" s="1"/>
  <c r="J178"/>
  <c r="G48"/>
  <c r="F23"/>
  <c r="G189"/>
  <c r="G188" s="1"/>
  <c r="G187" s="1"/>
  <c r="F62"/>
  <c r="F59"/>
  <c r="F131"/>
  <c r="G184"/>
  <c r="F184" s="1"/>
  <c r="F44"/>
  <c r="F65"/>
  <c r="F74"/>
  <c r="F27"/>
  <c r="G105"/>
  <c r="F58"/>
  <c r="F53"/>
  <c r="G113"/>
  <c r="F113" s="1"/>
  <c r="G173"/>
  <c r="F173" s="1"/>
  <c r="G18"/>
  <c r="F31"/>
  <c r="G64"/>
  <c r="G63" s="1"/>
  <c r="G62" s="1"/>
  <c r="G61" s="1"/>
  <c r="F61" s="1"/>
  <c r="G153"/>
  <c r="F153" s="1"/>
  <c r="G167"/>
  <c r="F52"/>
  <c r="G51"/>
  <c r="G25"/>
  <c r="F25" s="1"/>
  <c r="G119"/>
  <c r="F119" s="1"/>
  <c r="F137"/>
  <c r="G14"/>
  <c r="G152" l="1"/>
  <c r="G159"/>
  <c r="F159" s="1"/>
  <c r="F160"/>
  <c r="J163"/>
  <c r="F188"/>
  <c r="J188" s="1"/>
  <c r="J137"/>
  <c r="F30"/>
  <c r="F189"/>
  <c r="J189" s="1"/>
  <c r="F76"/>
  <c r="H160"/>
  <c r="H159" s="1"/>
  <c r="J159" s="1"/>
  <c r="J173"/>
  <c r="F18"/>
  <c r="G17"/>
  <c r="G16" s="1"/>
  <c r="F72"/>
  <c r="H152"/>
  <c r="J153"/>
  <c r="H187"/>
  <c r="H172"/>
  <c r="H171" s="1"/>
  <c r="H170" s="1"/>
  <c r="H184"/>
  <c r="J185"/>
  <c r="F48"/>
  <c r="J48" s="1"/>
  <c r="G47"/>
  <c r="F47" s="1"/>
  <c r="J47" s="1"/>
  <c r="G183"/>
  <c r="F183" s="1"/>
  <c r="F16"/>
  <c r="F152"/>
  <c r="G172"/>
  <c r="G171" s="1"/>
  <c r="G104"/>
  <c r="F105"/>
  <c r="G112"/>
  <c r="F112" s="1"/>
  <c r="G166"/>
  <c r="F167"/>
  <c r="J167" s="1"/>
  <c r="G57"/>
  <c r="F77"/>
  <c r="F187"/>
  <c r="G13"/>
  <c r="F14"/>
  <c r="G50"/>
  <c r="F50" s="1"/>
  <c r="F51"/>
  <c r="G29" l="1"/>
  <c r="F17"/>
  <c r="J160"/>
  <c r="F29"/>
  <c r="H183"/>
  <c r="J184"/>
  <c r="J187"/>
  <c r="J152"/>
  <c r="G182"/>
  <c r="G111"/>
  <c r="F111" s="1"/>
  <c r="F172"/>
  <c r="J172" s="1"/>
  <c r="F104"/>
  <c r="G103"/>
  <c r="F103" s="1"/>
  <c r="F57"/>
  <c r="G56"/>
  <c r="F56" s="1"/>
  <c r="G165"/>
  <c r="F165" s="1"/>
  <c r="J165" s="1"/>
  <c r="F166"/>
  <c r="J166" s="1"/>
  <c r="F75"/>
  <c r="G75"/>
  <c r="F171"/>
  <c r="J171" s="1"/>
  <c r="G170"/>
  <c r="F170" s="1"/>
  <c r="J170" s="1"/>
  <c r="F13"/>
  <c r="G12"/>
  <c r="G70" l="1"/>
  <c r="F70" s="1"/>
  <c r="G11"/>
  <c r="F182"/>
  <c r="H182"/>
  <c r="J183"/>
  <c r="G102"/>
  <c r="F12"/>
  <c r="F102" l="1"/>
  <c r="G10"/>
  <c r="F10" s="1"/>
  <c r="J182"/>
  <c r="G193"/>
  <c r="F193" s="1"/>
  <c r="F11"/>
  <c r="H85" l="1"/>
  <c r="H33" l="1"/>
  <c r="H123"/>
  <c r="I122"/>
  <c r="H122" s="1"/>
  <c r="I95"/>
  <c r="H95" s="1"/>
  <c r="J95" s="1"/>
  <c r="H46"/>
  <c r="H45"/>
  <c r="J46" l="1"/>
  <c r="H44"/>
  <c r="H43" s="1"/>
  <c r="J33"/>
  <c r="H21"/>
  <c r="J21" s="1"/>
  <c r="J45"/>
  <c r="J122"/>
  <c r="J123"/>
  <c r="H28"/>
  <c r="I27"/>
  <c r="H27" s="1"/>
  <c r="J44" l="1"/>
  <c r="J20"/>
  <c r="J28"/>
  <c r="J27"/>
  <c r="I64" l="1"/>
  <c r="H64" s="1"/>
  <c r="H65"/>
  <c r="H128" l="1"/>
  <c r="H121" l="1"/>
  <c r="J121" l="1"/>
  <c r="I120" l="1"/>
  <c r="H120" s="1"/>
  <c r="J120" l="1"/>
  <c r="J78" l="1"/>
  <c r="H133" l="1"/>
  <c r="H132"/>
  <c r="I127"/>
  <c r="I126" s="1"/>
  <c r="H119"/>
  <c r="H108"/>
  <c r="I107"/>
  <c r="H106"/>
  <c r="H105" s="1"/>
  <c r="H86"/>
  <c r="H84"/>
  <c r="H73"/>
  <c r="I72"/>
  <c r="H71"/>
  <c r="H69"/>
  <c r="I68"/>
  <c r="H68" s="1"/>
  <c r="H67"/>
  <c r="I66"/>
  <c r="H63"/>
  <c r="H59"/>
  <c r="H58"/>
  <c r="H55"/>
  <c r="H54"/>
  <c r="I52"/>
  <c r="H52" s="1"/>
  <c r="H40"/>
  <c r="H39"/>
  <c r="H34"/>
  <c r="I22"/>
  <c r="I16" s="1"/>
  <c r="H19"/>
  <c r="H18" s="1"/>
  <c r="H17" s="1"/>
  <c r="I13"/>
  <c r="I12" s="1"/>
  <c r="H53" l="1"/>
  <c r="J53" s="1"/>
  <c r="I87"/>
  <c r="H87" s="1"/>
  <c r="J87" s="1"/>
  <c r="H104"/>
  <c r="H66"/>
  <c r="H62" s="1"/>
  <c r="I62"/>
  <c r="I61" s="1"/>
  <c r="I57" s="1"/>
  <c r="I56" s="1"/>
  <c r="H72"/>
  <c r="H42"/>
  <c r="I41"/>
  <c r="H26"/>
  <c r="J133"/>
  <c r="J58"/>
  <c r="J40"/>
  <c r="H127"/>
  <c r="J39"/>
  <c r="J72"/>
  <c r="J69"/>
  <c r="J18"/>
  <c r="J67"/>
  <c r="J119"/>
  <c r="J66"/>
  <c r="J84"/>
  <c r="H32"/>
  <c r="J17"/>
  <c r="J54"/>
  <c r="J73"/>
  <c r="J86"/>
  <c r="J105"/>
  <c r="H12"/>
  <c r="J128"/>
  <c r="J59"/>
  <c r="J106"/>
  <c r="J34"/>
  <c r="J19"/>
  <c r="H38"/>
  <c r="J52"/>
  <c r="J55"/>
  <c r="J108"/>
  <c r="J85"/>
  <c r="J43"/>
  <c r="J71"/>
  <c r="J132"/>
  <c r="H14"/>
  <c r="J63"/>
  <c r="I51"/>
  <c r="I131"/>
  <c r="H22"/>
  <c r="H16" s="1"/>
  <c r="J118"/>
  <c r="H107"/>
  <c r="I76" l="1"/>
  <c r="H76" s="1"/>
  <c r="H103"/>
  <c r="J103" s="1"/>
  <c r="J104"/>
  <c r="J32"/>
  <c r="H31"/>
  <c r="H61"/>
  <c r="H57" s="1"/>
  <c r="H56" s="1"/>
  <c r="J56" s="1"/>
  <c r="J12"/>
  <c r="H83"/>
  <c r="J42"/>
  <c r="J68"/>
  <c r="J127"/>
  <c r="J26"/>
  <c r="J107"/>
  <c r="J38"/>
  <c r="H13"/>
  <c r="J13" s="1"/>
  <c r="H41"/>
  <c r="H25"/>
  <c r="J25" s="1"/>
  <c r="H24"/>
  <c r="H23" s="1"/>
  <c r="J23" s="1"/>
  <c r="H60"/>
  <c r="J117"/>
  <c r="J22"/>
  <c r="I37"/>
  <c r="I30" s="1"/>
  <c r="I125"/>
  <c r="H126"/>
  <c r="J16"/>
  <c r="I50"/>
  <c r="H51"/>
  <c r="J51" s="1"/>
  <c r="I130"/>
  <c r="H131"/>
  <c r="J131" s="1"/>
  <c r="I115"/>
  <c r="I112" s="1"/>
  <c r="I111" s="1"/>
  <c r="J116"/>
  <c r="J62"/>
  <c r="I75" l="1"/>
  <c r="H115"/>
  <c r="H37"/>
  <c r="J37" s="1"/>
  <c r="I29"/>
  <c r="I11" s="1"/>
  <c r="J57"/>
  <c r="J76"/>
  <c r="J77"/>
  <c r="H49"/>
  <c r="J49" s="1"/>
  <c r="J31"/>
  <c r="J83"/>
  <c r="J41"/>
  <c r="H74"/>
  <c r="J24"/>
  <c r="J126"/>
  <c r="H125"/>
  <c r="I124"/>
  <c r="H50"/>
  <c r="J50" s="1"/>
  <c r="H130"/>
  <c r="I129"/>
  <c r="J15"/>
  <c r="J61"/>
  <c r="H110"/>
  <c r="I109"/>
  <c r="H109" s="1"/>
  <c r="J109" s="1"/>
  <c r="H114"/>
  <c r="H113" s="1"/>
  <c r="H75" l="1"/>
  <c r="H70" s="1"/>
  <c r="I70"/>
  <c r="H112"/>
  <c r="H111" s="1"/>
  <c r="I102"/>
  <c r="I10" s="1"/>
  <c r="H30"/>
  <c r="H29" s="1"/>
  <c r="H11" s="1"/>
  <c r="J130"/>
  <c r="J113"/>
  <c r="J114"/>
  <c r="J125"/>
  <c r="J115"/>
  <c r="J110"/>
  <c r="J74"/>
  <c r="H124"/>
  <c r="J124" s="1"/>
  <c r="J60"/>
  <c r="H129"/>
  <c r="J129" s="1"/>
  <c r="J14"/>
  <c r="J75" l="1"/>
  <c r="J30"/>
  <c r="I193"/>
  <c r="J70"/>
  <c r="H102"/>
  <c r="J112"/>
  <c r="J29"/>
  <c r="H10" l="1"/>
  <c r="H193"/>
  <c r="J111"/>
  <c r="J11"/>
  <c r="J102" l="1"/>
  <c r="J193"/>
  <c r="J10"/>
</calcChain>
</file>

<file path=xl/sharedStrings.xml><?xml version="1.0" encoding="utf-8"?>
<sst xmlns="http://schemas.openxmlformats.org/spreadsheetml/2006/main" count="1218" uniqueCount="318">
  <si>
    <t>Вед.</t>
  </si>
  <si>
    <t>Разд.</t>
  </si>
  <si>
    <t>Ц.ст.</t>
  </si>
  <si>
    <t>Расх.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</si>
  <si>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</si>
  <si>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</si>
  <si>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</si>
  <si>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</si>
  <si>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</si>
  <si>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</si>
  <si>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</si>
  <si>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</si>
  <si>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</si>
  <si>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</si>
  <si>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</si>
  <si>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</si>
  <si>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</si>
  <si>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</si>
  <si>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</si>
  <si>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</si>
  <si>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</si>
  <si>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</si>
  <si>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</si>
  <si>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</si>
  <si>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</si>
  <si>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</si>
  <si>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</si>
  <si>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</si>
  <si>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</si>
  <si>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</si>
  <si>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</si>
  <si>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</si>
  <si>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</si>
  <si>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</si>
  <si>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</si>
  <si>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</si>
  <si>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</si>
  <si>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</si>
  <si>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</si>
  <si>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</si>
  <si>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</si>
  <si>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</si>
  <si>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</si>
  <si>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</si>
  <si>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</si>
  <si>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</si>
  <si>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</si>
  <si>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>0300</t>
  </si>
  <si>
    <t>0310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</si>
  <si>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</si>
  <si>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</si>
  <si>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</si>
  <si>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</si>
  <si>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</si>
  <si>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</si>
  <si>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</si>
  <si>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>1300000000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</si>
  <si>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</si>
  <si>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</si>
  <si>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</si>
  <si>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</si>
  <si>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</si>
  <si>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</si>
  <si>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</si>
  <si>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</si>
  <si>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</si>
  <si>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</si>
  <si>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</si>
  <si>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</si>
  <si>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</si>
  <si>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</si>
  <si>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</si>
  <si>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</si>
  <si>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</si>
  <si>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</si>
  <si>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</si>
  <si>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</si>
  <si>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</si>
  <si>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</si>
  <si>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</si>
  <si>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</si>
  <si>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</si>
  <si>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</si>
  <si>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</si>
  <si>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</si>
  <si>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</si>
  <si>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</si>
  <si>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</si>
  <si>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</si>
  <si>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</si>
  <si>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</si>
  <si>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</si>
  <si>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</si>
  <si>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</si>
  <si>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>0800</t>
  </si>
  <si>
    <t xml:space="preserve">      Культура</t>
  </si>
  <si>
    <t>0801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</si>
  <si>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</si>
  <si>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</si>
  <si>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</si>
  <si>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</si>
  <si>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</si>
  <si>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</si>
  <si>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</si>
  <si>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</si>
  <si>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</si>
  <si>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</si>
  <si>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</si>
  <si>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</si>
  <si>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</si>
  <si>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</si>
  <si>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</si>
  <si>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</si>
  <si>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</si>
  <si>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</si>
  <si>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</si>
  <si>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Наименование показателя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</si>
  <si>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</si>
  <si>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 xml:space="preserve">                                                                           Исполнение расходов </t>
  </si>
  <si>
    <t xml:space="preserve">                             подразделам, целевым статьям и видам расходов класификации расходов бюджета поселения </t>
  </si>
  <si>
    <t>Утверждено сводной бюджетной росписью (тыс.руб.)</t>
  </si>
  <si>
    <t>Фактически исполнено (тыс.руб.)</t>
  </si>
  <si>
    <t>Процент исполнения ( % )</t>
  </si>
  <si>
    <t>Исполнение расходов по ведомственной структуре</t>
  </si>
  <si>
    <t xml:space="preserve">            Создание и деятельность в муниципальных образованиях административной (ых) комисии (ий)</t>
  </si>
  <si>
    <t xml:space="preserve">      Закупка товаров, работ и услуг для обеспечения государственных (муниципальных) нужд</t>
  </si>
  <si>
    <t>11000S5175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</si>
  <si>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</si>
  <si>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</si>
  <si>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010001403А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</si>
  <si>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</si>
  <si>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0100016050</t>
  </si>
  <si>
    <t>0314</t>
  </si>
  <si>
    <t>0310015160</t>
  </si>
  <si>
    <t>08000L5190</t>
  </si>
  <si>
    <t>0300000000</t>
  </si>
  <si>
    <t>0400001040</t>
  </si>
  <si>
    <t>0400000000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</si>
  <si>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2023-2027 годы</t>
  </si>
  <si>
    <t>010000000</t>
  </si>
  <si>
    <t xml:space="preserve">              Закупка товаров, работ и услуг для обеспеченияпо управления, содержания, и ремонта муниципального имущества</t>
  </si>
  <si>
    <t>Софинансирование по повышению уровня подготовки ОМС</t>
  </si>
  <si>
    <t>Муниципальная программа«Энергосбережение и повышения энергетической эффективности на территории Нижнеивкинского городского поселения на 2020-2024годы»</t>
  </si>
  <si>
    <t>Обеспечение муниципальной программы «Энергосбережение и повышения энергетической эффективности на территории Нижнеивкинского городского поселения на 2020-2024годы»</t>
  </si>
  <si>
    <t xml:space="preserve">          Иные бюджетные ассигнования</t>
  </si>
  <si>
    <t>Выравнивание обеспеченности муниципальных образований по реализации ими их отдельных расходных обязательств</t>
  </si>
  <si>
    <t xml:space="preserve">              Закупка товаров, работ и услуг для обеспечения государственных (муниципальных) нужд</t>
  </si>
  <si>
    <t xml:space="preserve">        Муниципальная программа "Управление муниципальным имуществом Нижнеивкинского городского поселения 2023-2027 гг"</t>
  </si>
  <si>
    <t>Муниципальная программа "Энергосбережение и повышения энергетической эффективности на территории Нижнеивкинского городского поселения"</t>
  </si>
  <si>
    <t xml:space="preserve">  Мероприятия в области энергосбережение и повышения энергетической эффективности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</si>
  <si>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</si>
  <si>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2023-2027 гг"</t>
  </si>
  <si>
    <t xml:space="preserve">Муниципальная программа "Обеспечение безопасности жизнедеятельности населения </t>
  </si>
  <si>
    <t xml:space="preserve">Подпрограмма "Профилактика правонарушений и борьба с преступностью </t>
  </si>
  <si>
    <t>0310000000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</si>
  <si>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</si>
  <si>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Субсидии на организацию деятельности народных дружин</t>
  </si>
  <si>
    <t xml:space="preserve"> 0312015160</t>
  </si>
  <si>
    <t>Софинансирование по организацию деятельности народных дружин</t>
  </si>
  <si>
    <t>03120S5160</t>
  </si>
  <si>
    <t>Организация деятельности дружин</t>
  </si>
  <si>
    <t>031004010</t>
  </si>
  <si>
    <t xml:space="preserve">  Закупка товаров, работ и услуг для обеспечения государственных (муниципальных) нужд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</si>
  <si>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2023-2027 годы"</t>
  </si>
  <si>
    <t xml:space="preserve">       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</si>
  <si>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r>
      <t xml:space="preserve"> Капитальный ремонт.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>)</t>
    </r>
  </si>
  <si>
    <t xml:space="preserve">      софинансирование капитального ремонта и восстановления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</si>
  <si>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>11028S5210</t>
  </si>
  <si>
    <t xml:space="preserve">          Расходы на ремонт проезжей части пер.Солнечный</t>
  </si>
  <si>
    <t>Грант на реализацию проекта "Народный бюджет"</t>
  </si>
  <si>
    <t>11051S7170</t>
  </si>
  <si>
    <t>Закупка товаров, работ и услуг для государственных (муниципальных)  нужд</t>
  </si>
  <si>
    <t>Средства поселения на реализацию проекта "Народный бюджет"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</si>
  <si>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 на 2023-2027 годы"</t>
  </si>
  <si>
    <t xml:space="preserve">          Реализация программ формирования современной городской среды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</si>
  <si>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</si>
  <si>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</si>
  <si>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</si>
  <si>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 xml:space="preserve">Расходы на благоустройство территории пгт Нижнеивкино </t>
  </si>
  <si>
    <t>1200255550</t>
  </si>
  <si>
    <t>Уличное освещение</t>
  </si>
  <si>
    <t>120F215370</t>
  </si>
  <si>
    <t>Софинансирование расходов по уличному освещению</t>
  </si>
  <si>
    <t>120F2S5370</t>
  </si>
  <si>
    <t xml:space="preserve">     Закупка товаров, работ и услуг для обеспечения государственных (муниципальных) нужд</t>
  </si>
  <si>
    <t xml:space="preserve">        Муниципальная программа "Охрана окружающей среды, воспроизводство и использование природных ресурсов на 2023-27 год"</t>
  </si>
  <si>
    <t>1300004430</t>
  </si>
  <si>
    <t xml:space="preserve">    Создание мест (площадок) накопления тко</t>
  </si>
  <si>
    <t xml:space="preserve">        Муниципальная программа "Организация культурного обслуживания населения в Нижнеивкинском городском поселении на 2022-2026 годах"</t>
  </si>
  <si>
    <t>080001403А</t>
  </si>
  <si>
    <t>Поддержка отрасли культуры</t>
  </si>
  <si>
    <t xml:space="preserve">   Закупка товаров, работ и услуг для обеспечения государственных (муниципальных) нужд</t>
  </si>
  <si>
    <t xml:space="preserve">        Муниципальная программа "Развитие физической культуры и спорта в Нижнеивкинском городском поселении 2023-2027 гг"</t>
  </si>
  <si>
    <t xml:space="preserve">        Муниципальная программа "Охрана окружающей среды, воспроизводство и использование природных ресурсов на 2023-2027годы"</t>
  </si>
  <si>
    <t>Под.раздел</t>
  </si>
  <si>
    <t>Всего расходов</t>
  </si>
  <si>
    <t>00</t>
  </si>
  <si>
    <t>Общегосударственные вопросы</t>
  </si>
  <si>
    <t>01</t>
  </si>
  <si>
    <t xml:space="preserve">        Функционирование высшего должностного лица субъекта Российской Федерации и муниципального образования</t>
  </si>
  <si>
    <t>02</t>
  </si>
  <si>
    <t xml:space="preserve">      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2018-2020 годы</t>
  </si>
  <si>
    <t xml:space="preserve">            Глава муниципального образования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</si>
  <si>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</si>
  <si>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</si>
  <si>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           Органы местного самоуправления (центральный аппарат)</t>
  </si>
  <si>
    <t xml:space="preserve">              Иные бюджетные ассигнования</t>
  </si>
  <si>
    <t xml:space="preserve">        Обеспечение проведения выборов и референдумов</t>
  </si>
  <si>
    <t>0107</t>
  </si>
  <si>
    <t xml:space="preserve">            Проведение выборов и референдумов</t>
  </si>
  <si>
    <t>0100001050</t>
  </si>
  <si>
    <t xml:space="preserve">        Резервные фонды</t>
  </si>
  <si>
    <t>11</t>
  </si>
  <si>
    <t xml:space="preserve">            Резервный фонд администрации поселения</t>
  </si>
  <si>
    <t xml:space="preserve">        Другие общегосударственные вопросы</t>
  </si>
  <si>
    <t>13</t>
  </si>
  <si>
    <t xml:space="preserve">            Расходы на мероприятия хозяйственного обеспечения деятельности органов местного самоуправления</t>
  </si>
  <si>
    <t xml:space="preserve">            Взносы в ассоциацию</t>
  </si>
  <si>
    <t xml:space="preserve">            Условно утверждаемые расходы</t>
  </si>
  <si>
    <t>0100088000</t>
  </si>
  <si>
    <t xml:space="preserve">          Муниципальная программа "Управление муниципальным имуществом Нижнеивкинского городского поселения 2018-2020 гг"</t>
  </si>
  <si>
    <t xml:space="preserve">            Мероприятия по управлению, содержанию, и ремонту муниципального имущества</t>
  </si>
  <si>
    <t xml:space="preserve">      Национальная оборона</t>
  </si>
  <si>
    <t xml:space="preserve">        Мобилизационная и вневойсковая подготовка</t>
  </si>
  <si>
    <t>03</t>
  </si>
  <si>
    <t xml:space="preserve">            Осуществление первичного воинского учета на территориях, где отсутствуют военные комиссариаты</t>
  </si>
  <si>
    <t xml:space="preserve">      Национальная безопасность и правоохранительная деятельность</t>
  </si>
  <si>
    <t xml:space="preserve">        Обеспечение пожарной безопасности</t>
  </si>
  <si>
    <t>10</t>
  </si>
  <si>
    <t xml:space="preserve">  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2018-2020 гг"</t>
  </si>
  <si>
    <t>982</t>
  </si>
  <si>
    <t xml:space="preserve">            Мероприятия в области национальной безопасности и правоохранительной деятельности</t>
  </si>
  <si>
    <t>983</t>
  </si>
  <si>
    <t>984</t>
  </si>
  <si>
    <t>Другие вопросы в области национальной безопасности и правоохранительной деятельности</t>
  </si>
  <si>
    <t>14</t>
  </si>
  <si>
    <t xml:space="preserve">      Национальная экономика</t>
  </si>
  <si>
    <t xml:space="preserve">       Водное хозяйство</t>
  </si>
  <si>
    <t>06</t>
  </si>
  <si>
    <t xml:space="preserve">        Дорожное хозяйство (дорожные фонды)</t>
  </si>
  <si>
    <t>09</t>
  </si>
  <si>
    <t xml:space="preserve">          Муниципальная програма  «Дорожное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2018-2020 годы»</t>
  </si>
  <si>
    <t xml:space="preserve">            Содержание и ремонт автомобильных дорог общего пользования местного значения</t>
  </si>
  <si>
    <t xml:space="preserve">            Расходы на благоустройство дворовой территории по ул Курортная пгт. Нижнеивкино</t>
  </si>
  <si>
    <t>11000S5170</t>
  </si>
  <si>
    <t xml:space="preserve">      Жилищно-коммунальное хозяйство</t>
  </si>
  <si>
    <t>05</t>
  </si>
  <si>
    <t xml:space="preserve">        Жилищное хозяйство</t>
  </si>
  <si>
    <t xml:space="preserve">          Муниципальная програма  «Развитие жилищно-коммунального хозяйства и благоустройства территории Нижнеивкинского городского поселения на 2018-2020 годы»</t>
  </si>
  <si>
    <t xml:space="preserve">            Мероприятия в области жилищного хозяйства</t>
  </si>
  <si>
    <t xml:space="preserve">              Межбюджетные трансферты</t>
  </si>
  <si>
    <t xml:space="preserve">        Коммунальное хозяйство</t>
  </si>
  <si>
    <t xml:space="preserve">            Мероприятия в области коммунального хозяйства</t>
  </si>
  <si>
    <t xml:space="preserve">        Благоустройство</t>
  </si>
  <si>
    <t xml:space="preserve">            Уличное освещение</t>
  </si>
  <si>
    <t xml:space="preserve">            Организация и содержание мест захоронения</t>
  </si>
  <si>
    <t xml:space="preserve">            Прочие мероприятия по благоустройству городских округов и поселений</t>
  </si>
  <si>
    <t xml:space="preserve">        Образование</t>
  </si>
  <si>
    <t>07</t>
  </si>
  <si>
    <t>Профессиональная подготовка, переподготовка и повышение квалификации</t>
  </si>
  <si>
    <t xml:space="preserve">      Культура и кинематография</t>
  </si>
  <si>
    <t>08</t>
  </si>
  <si>
    <t xml:space="preserve">        Культура</t>
  </si>
  <si>
    <t xml:space="preserve">          Муниципальная программа «Организация культурного обслуживания населения в Нижнеивкинском  городском поселении на 2018-2020 годах»</t>
  </si>
  <si>
    <t xml:space="preserve">            Библиотека-клуб</t>
  </si>
  <si>
    <t xml:space="preserve">            Софинансирование на выравнивание обеспеченности муниципальных образований</t>
  </si>
  <si>
    <t>080001403Б</t>
  </si>
  <si>
    <t xml:space="preserve">      Социальная политика</t>
  </si>
  <si>
    <t xml:space="preserve">        Пенсионное обеспечение</t>
  </si>
  <si>
    <t xml:space="preserve">            Ежемесячная доплата к пенсии муниципальным служащим</t>
  </si>
  <si>
    <t xml:space="preserve">              Социальное обеспечение и иные выплаты населению</t>
  </si>
  <si>
    <t xml:space="preserve">      Физическая культура и спорт</t>
  </si>
  <si>
    <t xml:space="preserve">        Массовый спорт</t>
  </si>
  <si>
    <t>Сумма всего (тыс.руб.) на 2025</t>
  </si>
  <si>
    <t xml:space="preserve">Сумма всего (тыс.руб.) </t>
  </si>
  <si>
    <t>07Q5117170</t>
  </si>
  <si>
    <t>07Q51S7170</t>
  </si>
  <si>
    <t>01Q1415560</t>
  </si>
  <si>
    <t>01Q14S5560</t>
  </si>
  <si>
    <t xml:space="preserve">    Образование</t>
  </si>
  <si>
    <t>000000000</t>
  </si>
  <si>
    <t>Процент исполнения (%)</t>
  </si>
  <si>
    <t>%</t>
  </si>
  <si>
    <t xml:space="preserve">                                        бюджета Нижнеивкинского городского поселения за 1 квартал 2025 г. по разделам, </t>
  </si>
  <si>
    <t>Утверждено сводной бюджетной росписью (тыс.руб.)  на 2025</t>
  </si>
  <si>
    <t>12</t>
  </si>
  <si>
    <t xml:space="preserve">       Подготовка сведений о границах населенных пунктов и о границах
территориальных зон</t>
  </si>
  <si>
    <t xml:space="preserve">         Расходы на осуществление внутренного муниципального контроля</t>
  </si>
  <si>
    <t xml:space="preserve">           Межбюджетные трансферты</t>
  </si>
  <si>
    <t>01Q2016050</t>
  </si>
  <si>
    <t>01Q2051180</t>
  </si>
  <si>
    <t xml:space="preserve">          Расходы по содержанию и обслуживанию водных объектов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</si>
  <si>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</si>
  <si>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 xml:space="preserve">          Закупка товаров, работ и услуг для обеспечения государственных (муниципальных) нужд</t>
  </si>
  <si>
    <t>11Q289Д151</t>
  </si>
  <si>
    <t>11Q28SД151</t>
  </si>
  <si>
    <t xml:space="preserve">         Осуществление дорожной деятельности в отношении автомобильныхдорог общего пользования местного значения за счет средств местного бюджета</t>
  </si>
  <si>
    <t>11U0F15178</t>
  </si>
  <si>
    <t>11U0FS5178</t>
  </si>
  <si>
    <t>0412</t>
  </si>
  <si>
    <t>02Q521559</t>
  </si>
  <si>
    <t>02Q52S559</t>
  </si>
  <si>
    <t xml:space="preserve">        Подготовка сведений о границах населенных пунктов и о границах территориальных зон </t>
  </si>
  <si>
    <t xml:space="preserve">      Подготовка сведений о границах населенных пунктов и о границах территориальных зон за счет местного бюджета </t>
  </si>
  <si>
    <t xml:space="preserve">      Другие вопросы в области национальной экономики</t>
  </si>
  <si>
    <t>120И015370</t>
  </si>
  <si>
    <t>120И455550</t>
  </si>
  <si>
    <t xml:space="preserve">      Расходы по городской среде за счет средств местного бюджета</t>
  </si>
  <si>
    <t xml:space="preserve">       Реализация мероприятий по устройству и (или) модернизации уличного освещения населенных пунктов </t>
  </si>
  <si>
    <t xml:space="preserve">           Реализация программ формирования современной городской среды</t>
  </si>
  <si>
    <t>120И4S5370</t>
  </si>
  <si>
    <t xml:space="preserve">           Реализация мероприятий по устройству и (или) модернизации уличного освещения населенных пунктов за счет средств местного бюджета</t>
  </si>
  <si>
    <t>13U0Ж15540</t>
  </si>
  <si>
    <t>13U0ЖS5540</t>
  </si>
  <si>
    <t>расходов бюджета Нижнеивкинского городского поселения  за 1 квартал 2025 года</t>
  </si>
  <si>
    <t>0100001060</t>
  </si>
  <si>
    <t>Приложение № 3 к Постановлению Администрации Нижнеивкинского городского поселения №68 от 15.04.2025</t>
  </si>
  <si>
    <t>Приложение № 4 к Постановлению Администрации Нижнеивкинского городского поселения № 68 от 15.04.2025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</si>
</sst>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.5"/>
      <name val="Arial"/>
      <family val="2"/>
      <charset val="204"/>
    </font>
    <font>
      <b/>
      <sz val="11"/>
      <name val="Calibri"/>
      <family val="2"/>
      <scheme val="minor"/>
    </font>
    <font>
      <sz val="8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rgb="FF000000"/>
      <name val="Arial CYR"/>
      <charset val="204"/>
    </font>
    <font>
      <sz val="12"/>
      <color rgb="FF92D05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 Cyr"/>
      <family val="2"/>
    </font>
    <font>
      <b/>
      <sz val="10"/>
      <name val="Arial CYR"/>
      <family val="2"/>
    </font>
    <font>
      <sz val="10"/>
      <name val="Arial CYR"/>
      <charset val="204"/>
    </font>
    <font>
      <b/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1" fillId="0" borderId="2">
      <alignment vertical="top" wrapText="1"/>
    </xf>
    <xf numFmtId="0" fontId="4" fillId="0" borderId="1"/>
    <xf numFmtId="0" fontId="18" fillId="0" borderId="9">
      <alignment horizontal="left" wrapTex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4" fontId="11" fillId="3" borderId="2">
      <alignment horizontal="right" vertical="top" shrinkToFit="1"/>
    </xf>
    <xf numFmtId="0" fontId="23" fillId="0" borderId="2">
      <alignment horizontal="center" vertical="center" wrapText="1"/>
    </xf>
  </cellStyleXfs>
  <cellXfs count="202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8" fillId="0" borderId="1" xfId="2" applyNumberFormat="1" applyFont="1" applyProtection="1"/>
    <xf numFmtId="0" fontId="8" fillId="0" borderId="2" xfId="5" applyNumberFormat="1" applyFont="1" applyProtection="1">
      <alignment horizontal="center" vertical="center" wrapText="1"/>
    </xf>
    <xf numFmtId="1" fontId="8" fillId="0" borderId="2" xfId="7" applyNumberFormat="1" applyFont="1" applyProtection="1">
      <alignment horizontal="center" vertical="top" shrinkToFit="1"/>
    </xf>
    <xf numFmtId="1" fontId="9" fillId="0" borderId="2" xfId="7" applyNumberFormat="1" applyFont="1" applyProtection="1">
      <alignment horizontal="center" vertical="top" shrinkToFit="1"/>
    </xf>
    <xf numFmtId="164" fontId="9" fillId="0" borderId="2" xfId="7" applyNumberFormat="1" applyFont="1" applyProtection="1">
      <alignment horizontal="center" vertical="top" shrinkToFit="1"/>
    </xf>
    <xf numFmtId="4" fontId="8" fillId="2" borderId="2" xfId="8" applyNumberFormat="1" applyFont="1" applyProtection="1">
      <alignment horizontal="right" vertical="top" shrinkToFit="1"/>
    </xf>
    <xf numFmtId="0" fontId="8" fillId="0" borderId="2" xfId="5" applyNumberFormat="1" applyFont="1" applyAlignment="1" applyProtection="1">
      <alignment horizontal="center" vertical="center" wrapText="1"/>
    </xf>
    <xf numFmtId="0" fontId="8" fillId="0" borderId="2" xfId="6" applyNumberFormat="1" applyFont="1" applyAlignment="1" applyProtection="1">
      <alignment vertical="top" wrapText="1"/>
    </xf>
    <xf numFmtId="0" fontId="6" fillId="0" borderId="0" xfId="0" applyFont="1" applyAlignment="1" applyProtection="1">
      <alignment wrapText="1"/>
      <protection locked="0"/>
    </xf>
    <xf numFmtId="0" fontId="9" fillId="0" borderId="2" xfId="6" applyNumberFormat="1" applyFont="1" applyAlignment="1" applyProtection="1">
      <alignment vertical="top" wrapText="1"/>
    </xf>
    <xf numFmtId="0" fontId="8" fillId="0" borderId="6" xfId="6" applyNumberFormat="1" applyFont="1" applyBorder="1" applyAlignment="1" applyProtection="1">
      <alignment vertical="top" wrapText="1"/>
    </xf>
    <xf numFmtId="1" fontId="8" fillId="0" borderId="6" xfId="7" applyNumberFormat="1" applyFont="1" applyBorder="1" applyProtection="1">
      <alignment horizontal="center" vertical="top" shrinkToFit="1"/>
    </xf>
    <xf numFmtId="2" fontId="8" fillId="2" borderId="2" xfId="8" applyNumberFormat="1" applyFont="1" applyProtection="1">
      <alignment horizontal="right" vertical="top" shrinkToFit="1"/>
    </xf>
    <xf numFmtId="0" fontId="8" fillId="0" borderId="2" xfId="7" applyNumberFormat="1" applyFont="1" applyProtection="1">
      <alignment horizontal="center" vertical="top" shrinkToFit="1"/>
    </xf>
    <xf numFmtId="49" fontId="8" fillId="0" borderId="2" xfId="7" applyNumberFormat="1" applyFont="1" applyProtection="1">
      <alignment horizontal="center" vertical="top" shrinkToFit="1"/>
    </xf>
    <xf numFmtId="0" fontId="5" fillId="0" borderId="1" xfId="0" applyNumberFormat="1" applyFont="1" applyFill="1" applyBorder="1" applyAlignment="1" applyProtection="1">
      <alignment vertical="top"/>
    </xf>
    <xf numFmtId="0" fontId="10" fillId="5" borderId="4" xfId="0" applyNumberFormat="1" applyFont="1" applyFill="1" applyBorder="1" applyAlignment="1" applyProtection="1">
      <alignment horizontal="center" vertical="top" wrapText="1"/>
    </xf>
    <xf numFmtId="0" fontId="6" fillId="5" borderId="0" xfId="0" applyFont="1" applyFill="1" applyProtection="1">
      <protection locked="0"/>
    </xf>
    <xf numFmtId="164" fontId="10" fillId="5" borderId="4" xfId="0" applyNumberFormat="1" applyFont="1" applyFill="1" applyBorder="1" applyAlignment="1" applyProtection="1">
      <alignment horizontal="center" vertical="top" wrapText="1"/>
    </xf>
    <xf numFmtId="0" fontId="9" fillId="0" borderId="7" xfId="25" applyNumberFormat="1" applyFont="1" applyFill="1" applyBorder="1" applyAlignment="1" applyProtection="1">
      <alignment horizontal="left" vertical="top" wrapText="1"/>
    </xf>
    <xf numFmtId="1" fontId="8" fillId="0" borderId="2" xfId="7" applyNumberFormat="1" applyFont="1" applyFill="1" applyProtection="1">
      <alignment horizontal="center" vertical="top" shrinkToFit="1"/>
    </xf>
    <xf numFmtId="4" fontId="12" fillId="2" borderId="2" xfId="8" applyNumberFormat="1" applyFont="1" applyProtection="1">
      <alignment horizontal="right" vertical="top" shrinkToFit="1"/>
    </xf>
    <xf numFmtId="0" fontId="13" fillId="0" borderId="1" xfId="0" applyNumberFormat="1" applyFont="1" applyFill="1" applyBorder="1" applyAlignment="1" applyProtection="1">
      <alignment vertical="top"/>
    </xf>
    <xf numFmtId="0" fontId="15" fillId="0" borderId="1" xfId="0" applyNumberFormat="1" applyFont="1" applyFill="1" applyBorder="1" applyAlignment="1" applyProtection="1">
      <alignment vertical="top"/>
    </xf>
    <xf numFmtId="0" fontId="16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/>
    </xf>
    <xf numFmtId="0" fontId="13" fillId="5" borderId="1" xfId="0" applyNumberFormat="1" applyFont="1" applyFill="1" applyBorder="1" applyAlignment="1" applyProtection="1">
      <alignment vertical="top"/>
    </xf>
    <xf numFmtId="0" fontId="9" fillId="0" borderId="2" xfId="5" applyNumberFormat="1" applyFont="1" applyAlignment="1" applyProtection="1">
      <alignment horizontal="center" vertical="center" wrapText="1"/>
    </xf>
    <xf numFmtId="0" fontId="9" fillId="0" borderId="2" xfId="5" applyNumberFormat="1" applyFont="1" applyProtection="1">
      <alignment horizontal="center" vertical="center" wrapText="1"/>
    </xf>
    <xf numFmtId="0" fontId="9" fillId="0" borderId="1" xfId="2" applyNumberFormat="1" applyFont="1" applyProtection="1"/>
    <xf numFmtId="0" fontId="17" fillId="0" borderId="0" xfId="0" applyFont="1" applyProtection="1">
      <protection locked="0"/>
    </xf>
    <xf numFmtId="4" fontId="9" fillId="2" borderId="2" xfId="8" applyNumberFormat="1" applyFont="1" applyProtection="1">
      <alignment horizontal="right" vertical="top" shrinkToFit="1"/>
    </xf>
    <xf numFmtId="164" fontId="9" fillId="5" borderId="2" xfId="8" applyNumberFormat="1" applyFont="1" applyFill="1" applyProtection="1">
      <alignment horizontal="right" vertical="top" shrinkToFit="1"/>
    </xf>
    <xf numFmtId="0" fontId="10" fillId="0" borderId="1" xfId="0" applyNumberFormat="1" applyFont="1" applyFill="1" applyBorder="1" applyAlignment="1" applyProtection="1">
      <alignment vertical="top"/>
    </xf>
    <xf numFmtId="0" fontId="8" fillId="0" borderId="7" xfId="25" applyNumberFormat="1" applyFont="1" applyFill="1" applyBorder="1" applyAlignment="1" applyProtection="1">
      <alignment horizontal="left" vertical="top" wrapText="1"/>
    </xf>
    <xf numFmtId="4" fontId="9" fillId="5" borderId="2" xfId="8" applyNumberFormat="1" applyFont="1" applyFill="1" applyProtection="1">
      <alignment horizontal="right" vertical="top" shrinkToFit="1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vertical="center" wrapText="1"/>
    </xf>
    <xf numFmtId="164" fontId="8" fillId="0" borderId="2" xfId="7" applyNumberFormat="1" applyFont="1" applyProtection="1">
      <alignment horizontal="center" vertical="top" shrinkToFit="1"/>
    </xf>
    <xf numFmtId="1" fontId="8" fillId="0" borderId="5" xfId="7" applyNumberFormat="1" applyFont="1" applyBorder="1" applyProtection="1">
      <alignment horizontal="center" vertical="top" shrinkToFit="1"/>
    </xf>
    <xf numFmtId="0" fontId="6" fillId="0" borderId="4" xfId="0" applyFont="1" applyBorder="1" applyAlignment="1">
      <alignment wrapText="1"/>
    </xf>
    <xf numFmtId="49" fontId="8" fillId="0" borderId="5" xfId="7" applyNumberFormat="1" applyFont="1" applyBorder="1" applyProtection="1">
      <alignment horizontal="center" vertical="top" shrinkToFit="1"/>
    </xf>
    <xf numFmtId="0" fontId="8" fillId="0" borderId="8" xfId="6" applyNumberFormat="1" applyFont="1" applyBorder="1" applyAlignment="1" applyProtection="1">
      <alignment vertical="top" wrapText="1"/>
    </xf>
    <xf numFmtId="164" fontId="8" fillId="0" borderId="6" xfId="7" applyNumberFormat="1" applyFont="1" applyBorder="1" applyProtection="1">
      <alignment horizontal="center" vertical="top" shrinkToFit="1"/>
    </xf>
    <xf numFmtId="1" fontId="9" fillId="0" borderId="4" xfId="20" applyNumberFormat="1" applyFont="1" applyFill="1" applyBorder="1" applyAlignment="1" applyProtection="1">
      <alignment horizontal="center" vertical="top" shrinkToFit="1"/>
    </xf>
    <xf numFmtId="49" fontId="9" fillId="0" borderId="4" xfId="20" applyNumberFormat="1" applyFont="1" applyFill="1" applyBorder="1" applyAlignment="1" applyProtection="1">
      <alignment horizontal="center" vertical="top" shrinkToFit="1"/>
    </xf>
    <xf numFmtId="1" fontId="8" fillId="0" borderId="4" xfId="20" applyNumberFormat="1" applyFont="1" applyFill="1" applyBorder="1" applyAlignment="1" applyProtection="1">
      <alignment horizontal="center" vertical="top" shrinkToFit="1"/>
    </xf>
    <xf numFmtId="49" fontId="8" fillId="0" borderId="4" xfId="20" applyNumberFormat="1" applyFont="1" applyFill="1" applyBorder="1" applyAlignment="1" applyProtection="1">
      <alignment horizontal="center" vertical="top" shrinkToFit="1"/>
    </xf>
    <xf numFmtId="1" fontId="8" fillId="0" borderId="8" xfId="7" applyNumberFormat="1" applyFont="1" applyBorder="1" applyProtection="1">
      <alignment horizontal="center" vertical="top" shrinkToFit="1"/>
    </xf>
    <xf numFmtId="1" fontId="8" fillId="0" borderId="10" xfId="7" applyNumberFormat="1" applyFont="1" applyBorder="1" applyProtection="1">
      <alignment horizontal="center" vertical="top" shrinkToFit="1"/>
    </xf>
    <xf numFmtId="164" fontId="8" fillId="0" borderId="4" xfId="7" applyNumberFormat="1" applyFont="1" applyBorder="1" applyProtection="1">
      <alignment horizontal="center" vertical="top" shrinkToFit="1"/>
    </xf>
    <xf numFmtId="4" fontId="8" fillId="2" borderId="5" xfId="8" applyNumberFormat="1" applyFont="1" applyBorder="1" applyProtection="1">
      <alignment horizontal="right" vertical="top" shrinkToFit="1"/>
    </xf>
    <xf numFmtId="164" fontId="8" fillId="0" borderId="8" xfId="7" applyNumberFormat="1" applyFont="1" applyBorder="1" applyProtection="1">
      <alignment horizontal="center" vertical="top" shrinkToFit="1"/>
    </xf>
    <xf numFmtId="49" fontId="8" fillId="0" borderId="2" xfId="7" applyNumberFormat="1" applyFont="1" applyAlignment="1" applyProtection="1">
      <alignment horizontal="center" vertical="top" shrinkToFit="1"/>
    </xf>
    <xf numFmtId="49" fontId="8" fillId="0" borderId="5" xfId="7" applyNumberFormat="1" applyFont="1" applyFill="1" applyBorder="1" applyProtection="1">
      <alignment horizontal="center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0" fontId="6" fillId="0" borderId="0" xfId="0" applyFont="1" applyAlignment="1">
      <alignment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9" fillId="0" borderId="8" xfId="6" applyNumberFormat="1" applyFont="1" applyBorder="1" applyAlignment="1" applyProtection="1">
      <alignment vertical="top" wrapText="1"/>
    </xf>
    <xf numFmtId="0" fontId="6" fillId="0" borderId="2" xfId="6" applyNumberFormat="1" applyFont="1" applyAlignment="1" applyProtection="1">
      <alignment vertical="top" wrapText="1"/>
    </xf>
    <xf numFmtId="0" fontId="8" fillId="0" borderId="0" xfId="0" applyFont="1" applyAlignment="1">
      <alignment horizontal="justify" vertical="center"/>
    </xf>
    <xf numFmtId="0" fontId="20" fillId="0" borderId="11" xfId="0" applyFont="1" applyBorder="1" applyAlignment="1">
      <alignment vertical="center" wrapText="1"/>
    </xf>
    <xf numFmtId="0" fontId="8" fillId="0" borderId="2" xfId="6" applyNumberFormat="1" applyFont="1" applyFill="1" applyProtection="1">
      <alignment vertical="top" wrapText="1"/>
    </xf>
    <xf numFmtId="1" fontId="12" fillId="0" borderId="2" xfId="7" applyNumberFormat="1" applyFont="1" applyFill="1" applyProtection="1">
      <alignment horizontal="center" vertical="top" shrinkToFit="1"/>
    </xf>
    <xf numFmtId="164" fontId="8" fillId="0" borderId="2" xfId="8" applyNumberFormat="1" applyFont="1" applyFill="1" applyAlignment="1" applyProtection="1">
      <alignment horizontal="center" vertical="top" shrinkToFit="1"/>
    </xf>
    <xf numFmtId="0" fontId="20" fillId="0" borderId="13" xfId="0" applyFont="1" applyBorder="1" applyAlignment="1">
      <alignment vertical="center" wrapText="1"/>
    </xf>
    <xf numFmtId="0" fontId="20" fillId="0" borderId="4" xfId="0" applyFont="1" applyBorder="1" applyAlignment="1">
      <alignment vertical="center" wrapText="1"/>
    </xf>
    <xf numFmtId="1" fontId="8" fillId="0" borderId="5" xfId="7" applyNumberFormat="1" applyFont="1" applyFill="1" applyBorder="1" applyProtection="1">
      <alignment horizontal="center" vertical="top" shrinkToFit="1"/>
    </xf>
    <xf numFmtId="0" fontId="20" fillId="0" borderId="1" xfId="0" applyFont="1" applyBorder="1" applyAlignment="1">
      <alignment vertical="center" wrapText="1"/>
    </xf>
    <xf numFmtId="164" fontId="8" fillId="0" borderId="7" xfId="8" applyNumberFormat="1" applyFont="1" applyFill="1" applyBorder="1" applyAlignment="1" applyProtection="1">
      <alignment horizontal="center" vertical="top" shrinkToFit="1"/>
    </xf>
    <xf numFmtId="0" fontId="21" fillId="0" borderId="4" xfId="25" applyNumberFormat="1" applyFont="1" applyBorder="1" applyAlignment="1" applyProtection="1">
      <alignment horizontal="left" vertical="top" wrapText="1"/>
    </xf>
    <xf numFmtId="0" fontId="21" fillId="5" borderId="4" xfId="25" applyNumberFormat="1" applyFont="1" applyFill="1" applyBorder="1" applyAlignment="1" applyProtection="1">
      <alignment horizontal="left" vertical="top" wrapText="1"/>
    </xf>
    <xf numFmtId="164" fontId="8" fillId="0" borderId="14" xfId="8" applyNumberFormat="1" applyFont="1" applyFill="1" applyBorder="1" applyAlignment="1" applyProtection="1">
      <alignment horizontal="center" vertical="top" shrinkToFit="1"/>
    </xf>
    <xf numFmtId="4" fontId="8" fillId="2" borderId="10" xfId="8" applyNumberFormat="1" applyFont="1" applyBorder="1" applyProtection="1">
      <alignment horizontal="right" vertical="top" shrinkToFit="1"/>
    </xf>
    <xf numFmtId="4" fontId="8" fillId="2" borderId="7" xfId="8" applyNumberFormat="1" applyFont="1" applyBorder="1" applyProtection="1">
      <alignment horizontal="right" vertical="top" shrinkToFit="1"/>
    </xf>
    <xf numFmtId="4" fontId="6" fillId="2" borderId="7" xfId="8" applyNumberFormat="1" applyFont="1" applyBorder="1" applyProtection="1">
      <alignment horizontal="right" vertical="top" shrinkToFit="1"/>
    </xf>
    <xf numFmtId="4" fontId="9" fillId="2" borderId="4" xfId="11" applyNumberFormat="1" applyFont="1" applyBorder="1" applyProtection="1">
      <alignment horizontal="right" vertical="top" shrinkToFit="1"/>
    </xf>
    <xf numFmtId="0" fontId="6" fillId="0" borderId="4" xfId="0" applyFont="1" applyBorder="1" applyProtection="1">
      <protection locked="0"/>
    </xf>
    <xf numFmtId="4" fontId="22" fillId="2" borderId="2" xfId="8" applyNumberFormat="1" applyFont="1" applyProtection="1">
      <alignment horizontal="right" vertical="top" shrinkToFit="1"/>
    </xf>
    <xf numFmtId="0" fontId="19" fillId="0" borderId="0" xfId="0" applyFont="1" applyFill="1"/>
    <xf numFmtId="0" fontId="19" fillId="0" borderId="0" xfId="0" applyFont="1"/>
    <xf numFmtId="0" fontId="0" fillId="0" borderId="0" xfId="0" applyFont="1" applyFill="1"/>
    <xf numFmtId="0" fontId="0" fillId="0" borderId="0" xfId="0" applyFont="1"/>
    <xf numFmtId="0" fontId="0" fillId="0" borderId="0" xfId="0" applyFill="1"/>
    <xf numFmtId="0" fontId="0" fillId="6" borderId="0" xfId="0" applyFont="1" applyFill="1"/>
    <xf numFmtId="0" fontId="11" fillId="0" borderId="7" xfId="25" applyNumberFormat="1" applyFont="1" applyFill="1" applyBorder="1" applyAlignment="1" applyProtection="1">
      <alignment horizontal="left" vertical="top" wrapText="1"/>
    </xf>
    <xf numFmtId="0" fontId="23" fillId="0" borderId="7" xfId="25" applyNumberFormat="1" applyFont="1" applyFill="1" applyBorder="1" applyAlignment="1" applyProtection="1">
      <alignment horizontal="left" vertical="top" wrapText="1"/>
    </xf>
    <xf numFmtId="0" fontId="11" fillId="0" borderId="7" xfId="25" applyNumberFormat="1" applyFill="1" applyBorder="1" applyAlignment="1" applyProtection="1">
      <alignment horizontal="left" vertical="top" wrapText="1"/>
    </xf>
    <xf numFmtId="0" fontId="21" fillId="0" borderId="7" xfId="25" applyNumberFormat="1" applyFont="1" applyFill="1" applyBorder="1" applyAlignment="1" applyProtection="1">
      <alignment horizontal="left" vertical="top" wrapText="1"/>
    </xf>
    <xf numFmtId="0" fontId="11" fillId="0" borderId="14" xfId="25" applyNumberFormat="1" applyFill="1" applyBorder="1" applyAlignment="1" applyProtection="1">
      <alignment horizontal="left" vertical="top" wrapText="1"/>
    </xf>
    <xf numFmtId="0" fontId="24" fillId="0" borderId="15" xfId="0" applyFont="1" applyBorder="1"/>
    <xf numFmtId="0" fontId="25" fillId="0" borderId="15" xfId="0" applyFont="1" applyBorder="1" applyAlignment="1">
      <alignment wrapText="1"/>
    </xf>
    <xf numFmtId="0" fontId="11" fillId="0" borderId="10" xfId="25" applyNumberFormat="1" applyFont="1" applyFill="1" applyBorder="1" applyAlignment="1" applyProtection="1">
      <alignment horizontal="left" vertical="top" wrapText="1"/>
    </xf>
    <xf numFmtId="0" fontId="8" fillId="0" borderId="6" xfId="5" applyNumberFormat="1" applyFont="1" applyBorder="1" applyProtection="1">
      <alignment horizontal="center" vertical="center" wrapTex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49" fontId="11" fillId="0" borderId="4" xfId="20" applyNumberFormat="1" applyFont="1" applyFill="1" applyBorder="1" applyAlignment="1" applyProtection="1">
      <alignment horizontal="center" vertical="top" shrinkToFit="1"/>
    </xf>
    <xf numFmtId="1" fontId="23" fillId="0" borderId="4" xfId="20" applyNumberFormat="1" applyFont="1" applyFill="1" applyBorder="1" applyAlignment="1" applyProtection="1">
      <alignment horizontal="center" vertical="top" shrinkToFit="1"/>
    </xf>
    <xf numFmtId="49" fontId="23" fillId="0" borderId="4" xfId="20" applyNumberFormat="1" applyFont="1" applyFill="1" applyBorder="1" applyAlignment="1" applyProtection="1">
      <alignment horizontal="center" vertical="top" shrinkToFit="1"/>
    </xf>
    <xf numFmtId="1" fontId="1" fillId="0" borderId="4" xfId="20" applyNumberFormat="1" applyFill="1" applyBorder="1" applyAlignment="1" applyProtection="1">
      <alignment horizontal="center" vertical="top" shrinkToFit="1"/>
    </xf>
    <xf numFmtId="49" fontId="1" fillId="0" borderId="4" xfId="20" applyNumberFormat="1" applyFill="1" applyBorder="1" applyAlignment="1" applyProtection="1">
      <alignment horizontal="center" vertical="top" shrinkToFit="1"/>
    </xf>
    <xf numFmtId="165" fontId="19" fillId="0" borderId="4" xfId="0" applyNumberFormat="1" applyFont="1" applyFill="1" applyBorder="1"/>
    <xf numFmtId="0" fontId="5" fillId="0" borderId="1" xfId="0" applyNumberFormat="1" applyFont="1" applyFill="1" applyBorder="1" applyAlignment="1" applyProtection="1">
      <alignment vertical="top" wrapText="1"/>
    </xf>
    <xf numFmtId="0" fontId="0" fillId="0" borderId="0" xfId="0" applyAlignment="1">
      <alignment vertical="top" wrapText="1"/>
    </xf>
    <xf numFmtId="4" fontId="6" fillId="2" borderId="2" xfId="8" applyNumberFormat="1" applyFont="1" applyProtection="1">
      <alignment horizontal="right" vertical="top" shrinkToFit="1"/>
    </xf>
    <xf numFmtId="4" fontId="9" fillId="2" borderId="6" xfId="8" applyNumberFormat="1" applyFont="1" applyBorder="1" applyProtection="1">
      <alignment horizontal="right" vertical="top" shrinkToFit="1"/>
    </xf>
    <xf numFmtId="49" fontId="9" fillId="0" borderId="2" xfId="7" applyNumberFormat="1" applyFont="1" applyProtection="1">
      <alignment horizontal="center" vertical="top" shrinkToFit="1"/>
    </xf>
    <xf numFmtId="4" fontId="9" fillId="2" borderId="7" xfId="8" applyNumberFormat="1" applyFont="1" applyBorder="1" applyProtection="1">
      <alignment horizontal="right" vertical="top" shrinkToFit="1"/>
    </xf>
    <xf numFmtId="0" fontId="14" fillId="5" borderId="4" xfId="0" applyNumberFormat="1" applyFont="1" applyFill="1" applyBorder="1" applyAlignment="1" applyProtection="1">
      <alignment horizontal="center" vertical="center" wrapText="1"/>
    </xf>
    <xf numFmtId="164" fontId="8" fillId="5" borderId="2" xfId="8" applyNumberFormat="1" applyFont="1" applyFill="1" applyAlignment="1" applyProtection="1">
      <alignment horizontal="center" vertical="center" shrinkToFit="1"/>
    </xf>
    <xf numFmtId="164" fontId="9" fillId="0" borderId="2" xfId="8" applyNumberFormat="1" applyFont="1" applyFill="1" applyProtection="1">
      <alignment horizontal="right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4" fontId="8" fillId="0" borderId="2" xfId="8" applyNumberFormat="1" applyFont="1" applyFill="1" applyProtection="1">
      <alignment horizontal="right" vertical="top" shrinkToFit="1"/>
    </xf>
    <xf numFmtId="165" fontId="8" fillId="0" borderId="2" xfId="8" applyNumberFormat="1" applyFont="1" applyFill="1" applyProtection="1">
      <alignment horizontal="right" vertical="top" shrinkToFit="1"/>
    </xf>
    <xf numFmtId="4" fontId="8" fillId="0" borderId="10" xfId="8" applyNumberFormat="1" applyFont="1" applyFill="1" applyBorder="1" applyProtection="1">
      <alignment horizontal="right" vertical="top" shrinkToFit="1"/>
    </xf>
    <xf numFmtId="4" fontId="8" fillId="0" borderId="7" xfId="8" applyNumberFormat="1" applyFont="1" applyFill="1" applyBorder="1" applyProtection="1">
      <alignment horizontal="right" vertical="top" shrinkToFit="1"/>
    </xf>
    <xf numFmtId="164" fontId="8" fillId="0" borderId="7" xfId="8" applyNumberFormat="1" applyFont="1" applyFill="1" applyBorder="1" applyProtection="1">
      <alignment horizontal="right" vertical="top" shrinkToFit="1"/>
    </xf>
    <xf numFmtId="164" fontId="29" fillId="0" borderId="2" xfId="8" applyNumberFormat="1" applyFont="1" applyFill="1" applyProtection="1">
      <alignment horizontal="right" vertical="top" shrinkToFit="1"/>
    </xf>
    <xf numFmtId="164" fontId="11" fillId="0" borderId="16" xfId="39" applyNumberFormat="1" applyFont="1" applyFill="1" applyBorder="1" applyProtection="1">
      <alignment horizontal="right" vertical="top" shrinkToFit="1"/>
    </xf>
    <xf numFmtId="164" fontId="19" fillId="0" borderId="4" xfId="0" applyNumberFormat="1" applyFont="1" applyFill="1" applyBorder="1"/>
    <xf numFmtId="164" fontId="23" fillId="0" borderId="16" xfId="39" applyNumberFormat="1" applyFont="1" applyFill="1" applyBorder="1" applyAlignment="1" applyProtection="1">
      <alignment horizontal="right" shrinkToFit="1"/>
    </xf>
    <xf numFmtId="164" fontId="0" fillId="0" borderId="4" xfId="0" applyNumberFormat="1" applyFont="1" applyFill="1" applyBorder="1"/>
    <xf numFmtId="164" fontId="23" fillId="0" borderId="16" xfId="39" applyNumberFormat="1" applyFont="1" applyFill="1" applyBorder="1" applyProtection="1">
      <alignment horizontal="right" vertical="top" shrinkToFit="1"/>
    </xf>
    <xf numFmtId="164" fontId="26" fillId="0" borderId="16" xfId="39" applyNumberFormat="1" applyFont="1" applyFill="1" applyBorder="1" applyAlignment="1" applyProtection="1">
      <alignment horizontal="right" shrinkToFit="1"/>
    </xf>
    <xf numFmtId="164" fontId="4" fillId="0" borderId="4" xfId="0" applyNumberFormat="1" applyFont="1" applyFill="1" applyBorder="1"/>
    <xf numFmtId="164" fontId="26" fillId="0" borderId="16" xfId="39" applyNumberFormat="1" applyFont="1" applyFill="1" applyBorder="1" applyProtection="1">
      <alignment horizontal="right" vertical="top" shrinkToFit="1"/>
    </xf>
    <xf numFmtId="164" fontId="27" fillId="0" borderId="16" xfId="39" applyNumberFormat="1" applyFont="1" applyFill="1" applyBorder="1" applyProtection="1">
      <alignment horizontal="right" vertical="top" shrinkToFit="1"/>
    </xf>
    <xf numFmtId="164" fontId="11" fillId="0" borderId="17" xfId="39" applyNumberFormat="1" applyFont="1" applyFill="1" applyBorder="1" applyProtection="1">
      <alignment horizontal="right" vertical="top" shrinkToFit="1"/>
    </xf>
    <xf numFmtId="164" fontId="4" fillId="0" borderId="19" xfId="0" applyNumberFormat="1" applyFont="1" applyFill="1" applyBorder="1"/>
    <xf numFmtId="164" fontId="0" fillId="0" borderId="19" xfId="0" applyNumberFormat="1" applyFill="1" applyBorder="1"/>
    <xf numFmtId="164" fontId="0" fillId="0" borderId="19" xfId="0" applyNumberFormat="1" applyFont="1" applyFill="1" applyBorder="1"/>
    <xf numFmtId="164" fontId="0" fillId="0" borderId="19" xfId="0" applyNumberFormat="1" applyFont="1" applyBorder="1"/>
    <xf numFmtId="164" fontId="27" fillId="0" borderId="17" xfId="39" applyNumberFormat="1" applyFont="1" applyFill="1" applyBorder="1" applyProtection="1">
      <alignment horizontal="right" vertical="top" shrinkToFit="1"/>
    </xf>
    <xf numFmtId="164" fontId="26" fillId="0" borderId="17" xfId="39" applyNumberFormat="1" applyFont="1" applyFill="1" applyBorder="1" applyProtection="1">
      <alignment horizontal="right" vertical="top" shrinkToFit="1"/>
    </xf>
    <xf numFmtId="164" fontId="28" fillId="0" borderId="17" xfId="39" applyNumberFormat="1" applyFont="1" applyFill="1" applyBorder="1" applyProtection="1">
      <alignment horizontal="right" vertical="top" shrinkToFit="1"/>
    </xf>
    <xf numFmtId="164" fontId="11" fillId="0" borderId="17" xfId="39" applyNumberFormat="1" applyFill="1" applyBorder="1" applyProtection="1">
      <alignment horizontal="right" vertical="top" shrinkToFit="1"/>
    </xf>
    <xf numFmtId="164" fontId="23" fillId="0" borderId="17" xfId="39" applyNumberFormat="1" applyFont="1" applyFill="1" applyBorder="1" applyProtection="1">
      <alignment horizontal="right" vertical="top" shrinkToFit="1"/>
    </xf>
    <xf numFmtId="164" fontId="23" fillId="0" borderId="18" xfId="39" applyNumberFormat="1" applyFont="1" applyFill="1" applyBorder="1" applyProtection="1">
      <alignment horizontal="right" vertical="top" shrinkToFit="1"/>
    </xf>
    <xf numFmtId="164" fontId="26" fillId="0" borderId="17" xfId="39" applyNumberFormat="1" applyFont="1" applyFill="1" applyBorder="1" applyAlignment="1" applyProtection="1">
      <alignment horizontal="right" shrinkToFit="1"/>
    </xf>
    <xf numFmtId="164" fontId="26" fillId="5" borderId="16" xfId="39" applyNumberFormat="1" applyFont="1" applyFill="1" applyBorder="1" applyProtection="1">
      <alignment horizontal="right" vertical="top" shrinkToFit="1"/>
    </xf>
    <xf numFmtId="164" fontId="28" fillId="0" borderId="17" xfId="39" applyNumberFormat="1" applyFont="1" applyFill="1" applyBorder="1" applyAlignment="1" applyProtection="1">
      <alignment shrinkToFit="1"/>
    </xf>
    <xf numFmtId="164" fontId="27" fillId="5" borderId="17" xfId="39" applyNumberFormat="1" applyFont="1" applyFill="1" applyBorder="1" applyProtection="1">
      <alignment horizontal="right" vertical="top" shrinkToFit="1"/>
    </xf>
    <xf numFmtId="4" fontId="7" fillId="7" borderId="5" xfId="39" applyFont="1" applyFill="1" applyBorder="1" applyProtection="1">
      <alignment horizontal="right" vertical="top" shrinkToFit="1"/>
    </xf>
    <xf numFmtId="4" fontId="6" fillId="7" borderId="5" xfId="39" applyFont="1" applyFill="1" applyBorder="1" applyProtection="1">
      <alignment horizontal="right" vertical="top" shrinkToFit="1"/>
    </xf>
    <xf numFmtId="0" fontId="20" fillId="0" borderId="21" xfId="0" applyFont="1" applyBorder="1" applyAlignment="1">
      <alignment vertical="center" wrapText="1"/>
    </xf>
    <xf numFmtId="0" fontId="8" fillId="0" borderId="2" xfId="6" applyNumberFormat="1" applyFont="1" applyFill="1" applyAlignment="1" applyProtection="1">
      <alignment vertical="top" wrapText="1"/>
    </xf>
    <xf numFmtId="164" fontId="8" fillId="7" borderId="12" xfId="8" applyNumberFormat="1" applyFont="1" applyFill="1" applyBorder="1" applyAlignment="1" applyProtection="1">
      <alignment horizontal="center" vertical="top" shrinkToFit="1"/>
    </xf>
    <xf numFmtId="164" fontId="8" fillId="7" borderId="7" xfId="8" applyNumberFormat="1" applyFont="1" applyFill="1" applyBorder="1" applyAlignment="1" applyProtection="1">
      <alignment horizontal="center" vertical="top" shrinkToFit="1"/>
    </xf>
    <xf numFmtId="164" fontId="8" fillId="7" borderId="14" xfId="8" applyNumberFormat="1" applyFont="1" applyFill="1" applyBorder="1" applyAlignment="1" applyProtection="1">
      <alignment horizontal="center" vertical="top" shrinkToFit="1"/>
    </xf>
    <xf numFmtId="164" fontId="8" fillId="7" borderId="15" xfId="8" applyNumberFormat="1" applyFont="1" applyFill="1" applyBorder="1" applyAlignment="1" applyProtection="1">
      <alignment horizontal="center" vertical="top" shrinkToFit="1"/>
    </xf>
    <xf numFmtId="0" fontId="8" fillId="7" borderId="4" xfId="2" applyNumberFormat="1" applyFont="1" applyFill="1" applyBorder="1" applyProtection="1"/>
    <xf numFmtId="0" fontId="6" fillId="7" borderId="4" xfId="0" applyFont="1" applyFill="1" applyBorder="1" applyProtection="1">
      <protection locked="0"/>
    </xf>
    <xf numFmtId="0" fontId="20" fillId="0" borderId="19" xfId="0" applyFont="1" applyBorder="1" applyAlignment="1">
      <alignment vertical="center" wrapText="1"/>
    </xf>
    <xf numFmtId="0" fontId="20" fillId="0" borderId="22" xfId="0" applyFont="1" applyBorder="1" applyAlignment="1">
      <alignment vertical="center" wrapText="1"/>
    </xf>
    <xf numFmtId="1" fontId="8" fillId="0" borderId="20" xfId="7" applyNumberFormat="1" applyFont="1" applyFill="1" applyBorder="1" applyProtection="1">
      <alignment horizontal="center" vertical="top" shrinkToFit="1"/>
    </xf>
    <xf numFmtId="49" fontId="8" fillId="0" borderId="6" xfId="7" applyNumberFormat="1" applyFont="1" applyFill="1" applyBorder="1" applyProtection="1">
      <alignment horizontal="center" vertical="top" shrinkToFit="1"/>
    </xf>
    <xf numFmtId="1" fontId="8" fillId="0" borderId="6" xfId="7" applyNumberFormat="1" applyFont="1" applyFill="1" applyBorder="1" applyProtection="1">
      <alignment horizontal="center" vertical="top" shrinkToFit="1"/>
    </xf>
    <xf numFmtId="164" fontId="8" fillId="7" borderId="23" xfId="8" applyNumberFormat="1" applyFont="1" applyFill="1" applyBorder="1" applyAlignment="1" applyProtection="1">
      <alignment horizontal="center" vertical="top" shrinkToFit="1"/>
    </xf>
    <xf numFmtId="164" fontId="9" fillId="0" borderId="6" xfId="8" applyNumberFormat="1" applyFont="1" applyFill="1" applyBorder="1" applyProtection="1">
      <alignment horizontal="right" vertical="top" shrinkToFit="1"/>
    </xf>
    <xf numFmtId="0" fontId="6" fillId="7" borderId="24" xfId="0" applyFont="1" applyFill="1" applyBorder="1" applyProtection="1">
      <protection locked="0"/>
    </xf>
    <xf numFmtId="164" fontId="9" fillId="5" borderId="6" xfId="8" applyNumberFormat="1" applyFont="1" applyFill="1" applyBorder="1" applyProtection="1">
      <alignment horizontal="right" vertical="top" shrinkToFit="1"/>
    </xf>
    <xf numFmtId="49" fontId="6" fillId="0" borderId="8" xfId="7" applyNumberFormat="1" applyFont="1" applyBorder="1" applyProtection="1">
      <alignment horizontal="center" vertical="top" shrinkToFit="1"/>
    </xf>
    <xf numFmtId="164" fontId="9" fillId="5" borderId="8" xfId="8" applyNumberFormat="1" applyFont="1" applyFill="1" applyBorder="1" applyProtection="1">
      <alignment horizontal="right" vertical="top" shrinkToFit="1"/>
    </xf>
    <xf numFmtId="1" fontId="8" fillId="0" borderId="4" xfId="7" applyNumberFormat="1" applyFont="1" applyFill="1" applyBorder="1" applyProtection="1">
      <alignment horizontal="center" vertical="top" shrinkToFit="1"/>
    </xf>
    <xf numFmtId="49" fontId="8" fillId="0" borderId="4" xfId="7" applyNumberFormat="1" applyFont="1" applyFill="1" applyBorder="1" applyProtection="1">
      <alignment horizontal="center" vertical="top" shrinkToFit="1"/>
    </xf>
    <xf numFmtId="164" fontId="8" fillId="0" borderId="4" xfId="8" applyNumberFormat="1" applyFont="1" applyFill="1" applyBorder="1" applyAlignment="1" applyProtection="1">
      <alignment horizontal="center" vertical="top" shrinkToFit="1"/>
    </xf>
    <xf numFmtId="164" fontId="8" fillId="7" borderId="4" xfId="8" applyNumberFormat="1" applyFont="1" applyFill="1" applyBorder="1" applyAlignment="1" applyProtection="1">
      <alignment horizontal="center" vertical="top" shrinkToFit="1"/>
    </xf>
    <xf numFmtId="164" fontId="9" fillId="0" borderId="4" xfId="8" applyNumberFormat="1" applyFont="1" applyFill="1" applyBorder="1" applyProtection="1">
      <alignment horizontal="right" vertical="top" shrinkToFit="1"/>
    </xf>
    <xf numFmtId="164" fontId="9" fillId="5" borderId="4" xfId="8" applyNumberFormat="1" applyFont="1" applyFill="1" applyBorder="1" applyProtection="1">
      <alignment horizontal="right" vertical="top" shrinkToFit="1"/>
    </xf>
    <xf numFmtId="0" fontId="20" fillId="0" borderId="24" xfId="0" applyFont="1" applyBorder="1" applyAlignment="1">
      <alignment vertical="center" wrapText="1"/>
    </xf>
    <xf numFmtId="164" fontId="8" fillId="7" borderId="24" xfId="8" applyNumberFormat="1" applyFont="1" applyFill="1" applyBorder="1" applyAlignment="1" applyProtection="1">
      <alignment horizontal="center" vertical="top" shrinkToFit="1"/>
    </xf>
    <xf numFmtId="164" fontId="8" fillId="0" borderId="7" xfId="8" applyNumberFormat="1" applyFont="1" applyFill="1" applyBorder="1" applyAlignment="1" applyProtection="1">
      <alignment horizontal="right" vertical="top" shrinkToFit="1"/>
    </xf>
    <xf numFmtId="4" fontId="7" fillId="7" borderId="4" xfId="0" applyNumberFormat="1" applyFont="1" applyFill="1" applyBorder="1" applyProtection="1">
      <protection locked="0"/>
    </xf>
    <xf numFmtId="4" fontId="8" fillId="7" borderId="7" xfId="8" applyNumberFormat="1" applyFont="1" applyFill="1" applyBorder="1" applyProtection="1">
      <alignment horizontal="right" vertical="top" shrinkToFit="1"/>
    </xf>
    <xf numFmtId="2" fontId="6" fillId="7" borderId="4" xfId="0" applyNumberFormat="1" applyFont="1" applyFill="1" applyBorder="1" applyProtection="1">
      <protection locked="0"/>
    </xf>
    <xf numFmtId="2" fontId="6" fillId="7" borderId="4" xfId="0" applyNumberFormat="1" applyFont="1" applyFill="1" applyBorder="1" applyAlignment="1" applyProtection="1">
      <alignment horizontal="right" vertical="top"/>
      <protection locked="0"/>
    </xf>
    <xf numFmtId="164" fontId="9" fillId="0" borderId="7" xfId="7" applyNumberFormat="1" applyFont="1" applyBorder="1" applyProtection="1">
      <alignment horizontal="center" vertical="top" shrinkToFit="1"/>
    </xf>
    <xf numFmtId="164" fontId="9" fillId="5" borderId="5" xfId="8" applyNumberFormat="1" applyFont="1" applyFill="1" applyBorder="1" applyProtection="1">
      <alignment horizontal="right" vertical="top" shrinkToFit="1"/>
    </xf>
    <xf numFmtId="4" fontId="8" fillId="2" borderId="14" xfId="8" applyNumberFormat="1" applyFont="1" applyBorder="1" applyProtection="1">
      <alignment horizontal="right" vertical="top" shrinkToFit="1"/>
    </xf>
    <xf numFmtId="0" fontId="6" fillId="0" borderId="24" xfId="0" applyFont="1" applyBorder="1" applyProtection="1">
      <protection locked="0"/>
    </xf>
    <xf numFmtId="4" fontId="8" fillId="2" borderId="4" xfId="11" applyNumberFormat="1" applyFont="1" applyBorder="1" applyProtection="1">
      <alignment horizontal="right" vertical="top" shrinkToFit="1"/>
    </xf>
    <xf numFmtId="49" fontId="30" fillId="0" borderId="2" xfId="7" applyNumberFormat="1" applyFont="1" applyProtection="1">
      <alignment horizontal="center" vertical="top" shrinkToFit="1"/>
    </xf>
    <xf numFmtId="164" fontId="8" fillId="0" borderId="5" xfId="8" applyNumberFormat="1" applyFont="1" applyFill="1" applyBorder="1" applyProtection="1">
      <alignment horizontal="right" vertical="top" shrinkToFit="1"/>
    </xf>
    <xf numFmtId="164" fontId="9" fillId="0" borderId="2" xfId="7" applyNumberFormat="1" applyFont="1" applyFill="1" applyAlignment="1" applyProtection="1">
      <alignment horizontal="right" vertical="top" shrinkToFit="1"/>
    </xf>
    <xf numFmtId="164" fontId="9" fillId="0" borderId="2" xfId="8" applyNumberFormat="1" applyFont="1" applyFill="1" applyAlignment="1" applyProtection="1">
      <alignment horizontal="right" vertical="top" shrinkToFit="1"/>
    </xf>
    <xf numFmtId="164" fontId="7" fillId="0" borderId="2" xfId="8" applyNumberFormat="1" applyFont="1" applyFill="1" applyAlignment="1" applyProtection="1">
      <alignment horizontal="right" vertical="top" shrinkToFit="1"/>
    </xf>
    <xf numFmtId="164" fontId="7" fillId="0" borderId="2" xfId="8" applyNumberFormat="1" applyFont="1" applyFill="1" applyProtection="1">
      <alignment horizontal="right" vertical="top" shrinkToFit="1"/>
    </xf>
    <xf numFmtId="4" fontId="7" fillId="0" borderId="2" xfId="8" applyNumberFormat="1" applyFont="1" applyFill="1" applyProtection="1">
      <alignment horizontal="right" vertical="top" shrinkToFit="1"/>
    </xf>
    <xf numFmtId="164" fontId="6" fillId="0" borderId="2" xfId="8" applyNumberFormat="1" applyFont="1" applyFill="1" applyProtection="1">
      <alignment horizontal="right" vertical="top" shrinkToFit="1"/>
    </xf>
    <xf numFmtId="164" fontId="7" fillId="0" borderId="7" xfId="8" applyNumberFormat="1" applyFont="1" applyFill="1" applyBorder="1" applyProtection="1">
      <alignment horizontal="right" vertical="top" shrinkToFit="1"/>
    </xf>
    <xf numFmtId="164" fontId="9" fillId="0" borderId="4" xfId="11" applyNumberFormat="1" applyFont="1" applyFill="1" applyBorder="1" applyProtection="1">
      <alignment horizontal="right" vertical="top" shrinkToFit="1"/>
    </xf>
    <xf numFmtId="0" fontId="31" fillId="0" borderId="2" xfId="5" applyNumberFormat="1" applyFo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left" vertical="center"/>
    </xf>
    <xf numFmtId="0" fontId="7" fillId="0" borderId="1" xfId="0" applyNumberFormat="1" applyFont="1" applyFill="1" applyBorder="1" applyAlignment="1" applyProtection="1">
      <alignment horizontal="left" vertical="top"/>
    </xf>
    <xf numFmtId="0" fontId="0" fillId="0" borderId="0" xfId="0" applyAlignment="1">
      <alignment vertical="top" wrapText="1"/>
    </xf>
    <xf numFmtId="0" fontId="9" fillId="0" borderId="4" xfId="10" applyNumberFormat="1" applyFont="1" applyBorder="1" applyAlignment="1" applyProtection="1">
      <alignment horizontal="left"/>
    </xf>
    <xf numFmtId="0" fontId="9" fillId="0" borderId="4" xfId="10" applyFont="1" applyBorder="1" applyAlignment="1">
      <alignment horizontal="left"/>
    </xf>
    <xf numFmtId="0" fontId="10" fillId="0" borderId="1" xfId="0" applyNumberFormat="1" applyFont="1" applyFill="1" applyBorder="1" applyAlignment="1" applyProtection="1">
      <alignment horizontal="right" vertical="center" wrapText="1"/>
    </xf>
    <xf numFmtId="0" fontId="7" fillId="0" borderId="1" xfId="0" applyNumberFormat="1" applyFont="1" applyFill="1" applyBorder="1" applyAlignment="1" applyProtection="1">
      <alignment horizontal="center" vertical="top"/>
    </xf>
  </cellXfs>
  <cellStyles count="41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40"/>
    <cellStyle name="xl60" xfId="25"/>
    <cellStyle name="xl63" xfId="39"/>
    <cellStyle name="xl70" xfId="27"/>
    <cellStyle name="Обычный" xfId="0" builtinId="0"/>
    <cellStyle name="Обычный 10" xfId="35"/>
    <cellStyle name="Обычный 11" xfId="36"/>
    <cellStyle name="Обычный 12" xfId="37"/>
    <cellStyle name="Обычный 13" xfId="38"/>
    <cellStyle name="Обычный 2" xfId="26"/>
    <cellStyle name="Обычный 3" xfId="28"/>
    <cellStyle name="Обычный 4" xfId="29"/>
    <cellStyle name="Обычный 5" xfId="30"/>
    <cellStyle name="Обычный 6" xfId="31"/>
    <cellStyle name="Обычный 7" xfId="32"/>
    <cellStyle name="Обычный 8" xfId="33"/>
    <cellStyle name="Обычный 9" xfId="34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A99"/>
  <sheetViews>
    <sheetView showGridLines="0" zoomScale="94" zoomScaleNormal="94" zoomScaleSheetLayoutView="90" workbookViewId="0">
      <selection activeCell="J27" sqref="J27"/>
    </sheetView>
  </sheetViews>
  <sheetFormatPr defaultColWidth="9.140625" defaultRowHeight="15.75"/>
  <cols>
    <col min="1" max="1" width="70.7109375" style="11" customWidth="1"/>
    <col min="2" max="3" width="7.7109375" style="2" customWidth="1"/>
    <col min="4" max="4" width="17.7109375" style="2" customWidth="1"/>
    <col min="5" max="5" width="20.140625" style="2" customWidth="1"/>
    <col min="6" max="6" width="11.7109375" style="2" customWidth="1"/>
    <col min="7" max="7" width="18.28515625" style="20" customWidth="1"/>
    <col min="8" max="8" width="9.140625" style="2" customWidth="1"/>
    <col min="9" max="16384" width="9.140625" style="1"/>
  </cols>
  <sheetData>
    <row r="2" spans="1:27" ht="51.75" customHeight="1">
      <c r="A2" s="18"/>
      <c r="B2" s="105"/>
      <c r="C2" s="106"/>
      <c r="D2" s="106"/>
      <c r="E2" s="197" t="s">
        <v>316</v>
      </c>
      <c r="F2" s="197"/>
      <c r="G2" s="197"/>
      <c r="H2" s="36"/>
      <c r="I2" s="36"/>
      <c r="J2" s="36"/>
      <c r="K2" s="36"/>
    </row>
    <row r="3" spans="1:27">
      <c r="A3" s="196" t="s">
        <v>118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</row>
    <row r="4" spans="1:27">
      <c r="A4" s="195" t="s">
        <v>283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27" ht="17.25" customHeight="1">
      <c r="A5" s="195" t="s">
        <v>119</v>
      </c>
      <c r="B5" s="195"/>
      <c r="C5" s="195"/>
      <c r="D5" s="195"/>
      <c r="E5" s="195"/>
      <c r="F5" s="195"/>
      <c r="G5" s="195"/>
      <c r="H5" s="195"/>
      <c r="I5" s="195"/>
      <c r="J5" s="195"/>
      <c r="K5" s="195"/>
    </row>
    <row r="6" spans="1:27" ht="58.9" customHeight="1">
      <c r="A6" s="9" t="s">
        <v>116</v>
      </c>
      <c r="B6" s="97" t="s">
        <v>0</v>
      </c>
      <c r="C6" s="97" t="s">
        <v>1</v>
      </c>
      <c r="D6" s="97" t="s">
        <v>194</v>
      </c>
      <c r="E6" s="194" t="s">
        <v>284</v>
      </c>
      <c r="F6" s="21" t="s">
        <v>121</v>
      </c>
      <c r="G6" s="19" t="s">
        <v>122</v>
      </c>
      <c r="H6" s="3"/>
    </row>
    <row r="7" spans="1:27" s="84" customFormat="1" ht="15">
      <c r="A7" s="89" t="s">
        <v>195</v>
      </c>
      <c r="B7" s="98" t="s">
        <v>5</v>
      </c>
      <c r="C7" s="99" t="s">
        <v>196</v>
      </c>
      <c r="D7" s="99" t="s">
        <v>196</v>
      </c>
      <c r="E7" s="121">
        <f>E8+E41+E47+E53+E62+E80+E82+E93+E98</f>
        <v>26815</v>
      </c>
      <c r="F7" s="122">
        <f>F8+F41+F47+F53+F62+F80+F82+F93+F98</f>
        <v>2444.3000000000002</v>
      </c>
      <c r="G7" s="104">
        <f>F7/E7*100</f>
        <v>9.1154204736155133</v>
      </c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</row>
    <row r="8" spans="1:27" s="84" customFormat="1" ht="15">
      <c r="A8" s="89" t="s">
        <v>197</v>
      </c>
      <c r="B8" s="98" t="s">
        <v>5</v>
      </c>
      <c r="C8" s="99" t="s">
        <v>198</v>
      </c>
      <c r="D8" s="99" t="s">
        <v>196</v>
      </c>
      <c r="E8" s="130">
        <f>E9+E13+E23+E27</f>
        <v>5686.4</v>
      </c>
      <c r="F8" s="121">
        <f>F9+F13+F23+F27</f>
        <v>1339.6</v>
      </c>
      <c r="G8" s="104">
        <f t="shared" ref="G8:G72" si="0">F8/E8*100</f>
        <v>23.557962858750702</v>
      </c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</row>
    <row r="9" spans="1:27" s="86" customFormat="1" ht="25.5">
      <c r="A9" s="90" t="s">
        <v>199</v>
      </c>
      <c r="B9" s="100" t="s">
        <v>5</v>
      </c>
      <c r="C9" s="101" t="s">
        <v>198</v>
      </c>
      <c r="D9" s="101" t="s">
        <v>200</v>
      </c>
      <c r="E9" s="123">
        <v>865</v>
      </c>
      <c r="F9" s="124">
        <v>219.1</v>
      </c>
      <c r="G9" s="104">
        <f t="shared" si="0"/>
        <v>25.329479768786129</v>
      </c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</row>
    <row r="10" spans="1:27" s="86" customFormat="1" ht="51" hidden="1">
      <c r="A10" s="90" t="s">
        <v>201</v>
      </c>
      <c r="B10" s="100" t="s">
        <v>5</v>
      </c>
      <c r="C10" s="101" t="s">
        <v>198</v>
      </c>
      <c r="D10" s="101" t="s">
        <v>14</v>
      </c>
      <c r="E10" s="125">
        <f>E11</f>
        <v>525.29999999999995</v>
      </c>
      <c r="F10" s="124"/>
      <c r="G10" s="104">
        <f t="shared" si="0"/>
        <v>0</v>
      </c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</row>
    <row r="11" spans="1:27" s="86" customFormat="1" ht="15" hidden="1">
      <c r="A11" s="90" t="s">
        <v>202</v>
      </c>
      <c r="B11" s="100" t="s">
        <v>5</v>
      </c>
      <c r="C11" s="101" t="s">
        <v>12</v>
      </c>
      <c r="D11" s="101" t="s">
        <v>16</v>
      </c>
      <c r="E11" s="125">
        <f>E12</f>
        <v>525.29999999999995</v>
      </c>
      <c r="F11" s="124"/>
      <c r="G11" s="104">
        <f t="shared" si="0"/>
        <v>0</v>
      </c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</row>
    <row r="12" spans="1:27" s="86" customFormat="1" ht="51" hidden="1">
      <c r="A12" s="90" t="s">
        <v>128</v>
      </c>
      <c r="B12" s="100" t="s">
        <v>5</v>
      </c>
      <c r="C12" s="101" t="s">
        <v>12</v>
      </c>
      <c r="D12" s="101" t="s">
        <v>16</v>
      </c>
      <c r="E12" s="125">
        <v>525.29999999999995</v>
      </c>
      <c r="F12" s="124"/>
      <c r="G12" s="104">
        <f t="shared" si="0"/>
        <v>0</v>
      </c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</row>
    <row r="13" spans="1:27" s="86" customFormat="1" ht="38.25">
      <c r="A13" s="90" t="s">
        <v>203</v>
      </c>
      <c r="B13" s="100" t="s">
        <v>5</v>
      </c>
      <c r="C13" s="101" t="s">
        <v>198</v>
      </c>
      <c r="D13" s="101" t="s">
        <v>204</v>
      </c>
      <c r="E13" s="126">
        <v>2786</v>
      </c>
      <c r="F13" s="127">
        <v>655.4</v>
      </c>
      <c r="G13" s="104">
        <f t="shared" si="0"/>
        <v>23.524766690595836</v>
      </c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</row>
    <row r="14" spans="1:27" s="86" customFormat="1" ht="51" hidden="1">
      <c r="A14" s="90" t="s">
        <v>201</v>
      </c>
      <c r="B14" s="100" t="s">
        <v>5</v>
      </c>
      <c r="C14" s="101" t="s">
        <v>20</v>
      </c>
      <c r="D14" s="101" t="s">
        <v>204</v>
      </c>
      <c r="E14" s="128">
        <f>E15</f>
        <v>1824.6999999999998</v>
      </c>
      <c r="F14" s="127"/>
      <c r="G14" s="104">
        <f t="shared" si="0"/>
        <v>0</v>
      </c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</row>
    <row r="15" spans="1:27" s="86" customFormat="1" ht="15" hidden="1">
      <c r="A15" s="90" t="s">
        <v>205</v>
      </c>
      <c r="B15" s="100" t="s">
        <v>5</v>
      </c>
      <c r="C15" s="101" t="s">
        <v>20</v>
      </c>
      <c r="D15" s="101" t="s">
        <v>22</v>
      </c>
      <c r="E15" s="128">
        <f>E16+E17+E18</f>
        <v>1824.6999999999998</v>
      </c>
      <c r="F15" s="127"/>
      <c r="G15" s="104">
        <f t="shared" si="0"/>
        <v>0</v>
      </c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</row>
    <row r="16" spans="1:27" s="86" customFormat="1" ht="51" hidden="1">
      <c r="A16" s="90" t="s">
        <v>128</v>
      </c>
      <c r="B16" s="100" t="s">
        <v>5</v>
      </c>
      <c r="C16" s="101" t="s">
        <v>20</v>
      </c>
      <c r="D16" s="101" t="s">
        <v>22</v>
      </c>
      <c r="E16" s="128">
        <v>1184.8</v>
      </c>
      <c r="F16" s="127"/>
      <c r="G16" s="104">
        <f t="shared" si="0"/>
        <v>0</v>
      </c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</row>
    <row r="17" spans="1:27" s="86" customFormat="1" ht="25.5" hidden="1">
      <c r="A17" s="90" t="s">
        <v>146</v>
      </c>
      <c r="B17" s="100" t="s">
        <v>5</v>
      </c>
      <c r="C17" s="101" t="s">
        <v>20</v>
      </c>
      <c r="D17" s="101" t="s">
        <v>22</v>
      </c>
      <c r="E17" s="128">
        <v>547.4</v>
      </c>
      <c r="F17" s="127"/>
      <c r="G17" s="104">
        <f t="shared" si="0"/>
        <v>0</v>
      </c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</row>
    <row r="18" spans="1:27" s="86" customFormat="1" ht="15" hidden="1">
      <c r="A18" s="90" t="s">
        <v>206</v>
      </c>
      <c r="B18" s="100" t="s">
        <v>5</v>
      </c>
      <c r="C18" s="101" t="s">
        <v>20</v>
      </c>
      <c r="D18" s="101" t="s">
        <v>22</v>
      </c>
      <c r="E18" s="128">
        <v>92.5</v>
      </c>
      <c r="F18" s="127"/>
      <c r="G18" s="104">
        <f t="shared" si="0"/>
        <v>0</v>
      </c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</row>
    <row r="19" spans="1:27" s="86" customFormat="1" ht="15" hidden="1">
      <c r="A19" s="90" t="s">
        <v>207</v>
      </c>
      <c r="B19" s="100" t="s">
        <v>5</v>
      </c>
      <c r="C19" s="101" t="s">
        <v>208</v>
      </c>
      <c r="D19" s="101" t="s">
        <v>7</v>
      </c>
      <c r="E19" s="128"/>
      <c r="F19" s="127"/>
      <c r="G19" s="104" t="e">
        <f t="shared" si="0"/>
        <v>#DIV/0!</v>
      </c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</row>
    <row r="20" spans="1:27" s="86" customFormat="1" ht="51" hidden="1">
      <c r="A20" s="90" t="s">
        <v>201</v>
      </c>
      <c r="B20" s="100" t="s">
        <v>5</v>
      </c>
      <c r="C20" s="101" t="s">
        <v>208</v>
      </c>
      <c r="D20" s="101" t="s">
        <v>14</v>
      </c>
      <c r="E20" s="128"/>
      <c r="F20" s="127"/>
      <c r="G20" s="104" t="e">
        <f t="shared" si="0"/>
        <v>#DIV/0!</v>
      </c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</row>
    <row r="21" spans="1:27" s="86" customFormat="1" ht="15" hidden="1">
      <c r="A21" s="90" t="s">
        <v>209</v>
      </c>
      <c r="B21" s="100" t="s">
        <v>5</v>
      </c>
      <c r="C21" s="101" t="s">
        <v>208</v>
      </c>
      <c r="D21" s="101" t="s">
        <v>210</v>
      </c>
      <c r="E21" s="128"/>
      <c r="F21" s="127"/>
      <c r="G21" s="104" t="e">
        <f t="shared" si="0"/>
        <v>#DIV/0!</v>
      </c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</row>
    <row r="22" spans="1:27" s="86" customFormat="1" ht="15" hidden="1">
      <c r="A22" s="90" t="s">
        <v>206</v>
      </c>
      <c r="B22" s="100" t="s">
        <v>5</v>
      </c>
      <c r="C22" s="101" t="s">
        <v>208</v>
      </c>
      <c r="D22" s="101" t="s">
        <v>210</v>
      </c>
      <c r="E22" s="128"/>
      <c r="F22" s="127"/>
      <c r="G22" s="104" t="e">
        <f t="shared" si="0"/>
        <v>#DIV/0!</v>
      </c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</row>
    <row r="23" spans="1:27" s="86" customFormat="1" ht="15">
      <c r="A23" s="90" t="s">
        <v>211</v>
      </c>
      <c r="B23" s="100" t="s">
        <v>5</v>
      </c>
      <c r="C23" s="101" t="s">
        <v>198</v>
      </c>
      <c r="D23" s="101" t="s">
        <v>212</v>
      </c>
      <c r="E23" s="128">
        <f>E24</f>
        <v>10</v>
      </c>
      <c r="F23" s="127">
        <v>0</v>
      </c>
      <c r="G23" s="104">
        <f t="shared" si="0"/>
        <v>0</v>
      </c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</row>
    <row r="24" spans="1:27" customFormat="1" ht="51" hidden="1">
      <c r="A24" s="91" t="s">
        <v>201</v>
      </c>
      <c r="B24" s="102" t="s">
        <v>5</v>
      </c>
      <c r="C24" s="103" t="s">
        <v>198</v>
      </c>
      <c r="D24" s="103" t="s">
        <v>212</v>
      </c>
      <c r="E24" s="129">
        <f>E25</f>
        <v>10</v>
      </c>
      <c r="F24" s="127"/>
      <c r="G24" s="104">
        <f t="shared" si="0"/>
        <v>0</v>
      </c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</row>
    <row r="25" spans="1:27" customFormat="1" ht="15" hidden="1">
      <c r="A25" s="91" t="s">
        <v>213</v>
      </c>
      <c r="B25" s="102" t="s">
        <v>5</v>
      </c>
      <c r="C25" s="103" t="s">
        <v>28</v>
      </c>
      <c r="D25" s="103" t="s">
        <v>30</v>
      </c>
      <c r="E25" s="129">
        <f>E26</f>
        <v>10</v>
      </c>
      <c r="F25" s="127"/>
      <c r="G25" s="104">
        <f t="shared" si="0"/>
        <v>0</v>
      </c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</row>
    <row r="26" spans="1:27" customFormat="1" ht="15" hidden="1">
      <c r="A26" s="91" t="s">
        <v>206</v>
      </c>
      <c r="B26" s="102" t="s">
        <v>5</v>
      </c>
      <c r="C26" s="103" t="s">
        <v>28</v>
      </c>
      <c r="D26" s="103" t="s">
        <v>30</v>
      </c>
      <c r="E26" s="129">
        <v>10</v>
      </c>
      <c r="F26" s="127"/>
      <c r="G26" s="104">
        <f t="shared" si="0"/>
        <v>0</v>
      </c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</row>
    <row r="27" spans="1:27" s="86" customFormat="1" ht="15">
      <c r="A27" s="90" t="s">
        <v>214</v>
      </c>
      <c r="B27" s="100" t="s">
        <v>5</v>
      </c>
      <c r="C27" s="101" t="s">
        <v>198</v>
      </c>
      <c r="D27" s="101" t="s">
        <v>215</v>
      </c>
      <c r="E27" s="142">
        <v>2025.4</v>
      </c>
      <c r="F27" s="127">
        <v>465.1</v>
      </c>
      <c r="G27" s="104">
        <f t="shared" si="0"/>
        <v>22.963365261182979</v>
      </c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</row>
    <row r="28" spans="1:27" customFormat="1" ht="51" hidden="1">
      <c r="A28" s="91" t="s">
        <v>201</v>
      </c>
      <c r="B28" s="102" t="s">
        <v>5</v>
      </c>
      <c r="C28" s="103" t="s">
        <v>198</v>
      </c>
      <c r="D28" s="103" t="s">
        <v>215</v>
      </c>
      <c r="E28" s="129">
        <f>E29+E32+E34</f>
        <v>1127.5</v>
      </c>
      <c r="F28" s="127"/>
      <c r="G28" s="104">
        <f t="shared" si="0"/>
        <v>0</v>
      </c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</row>
    <row r="29" spans="1:27" customFormat="1" ht="25.5" hidden="1">
      <c r="A29" s="91" t="s">
        <v>216</v>
      </c>
      <c r="B29" s="102" t="s">
        <v>5</v>
      </c>
      <c r="C29" s="103" t="s">
        <v>32</v>
      </c>
      <c r="D29" s="103" t="s">
        <v>34</v>
      </c>
      <c r="E29" s="129">
        <f>E30+E31</f>
        <v>1119.5999999999999</v>
      </c>
      <c r="F29" s="127"/>
      <c r="G29" s="104">
        <f t="shared" si="0"/>
        <v>0</v>
      </c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</row>
    <row r="30" spans="1:27" customFormat="1" ht="51" hidden="1">
      <c r="A30" s="91" t="s">
        <v>128</v>
      </c>
      <c r="B30" s="102" t="s">
        <v>5</v>
      </c>
      <c r="C30" s="103" t="s">
        <v>32</v>
      </c>
      <c r="D30" s="103" t="s">
        <v>34</v>
      </c>
      <c r="E30" s="129">
        <v>969.6</v>
      </c>
      <c r="F30" s="127"/>
      <c r="G30" s="104">
        <f t="shared" si="0"/>
        <v>0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</row>
    <row r="31" spans="1:27" customFormat="1" ht="25.5" hidden="1">
      <c r="A31" s="91" t="s">
        <v>146</v>
      </c>
      <c r="B31" s="102" t="s">
        <v>5</v>
      </c>
      <c r="C31" s="103" t="s">
        <v>32</v>
      </c>
      <c r="D31" s="103" t="s">
        <v>34</v>
      </c>
      <c r="E31" s="129">
        <v>150</v>
      </c>
      <c r="F31" s="127"/>
      <c r="G31" s="104">
        <f t="shared" si="0"/>
        <v>0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</row>
    <row r="32" spans="1:27" customFormat="1" ht="15" hidden="1">
      <c r="A32" s="91" t="s">
        <v>217</v>
      </c>
      <c r="B32" s="102" t="s">
        <v>5</v>
      </c>
      <c r="C32" s="103" t="s">
        <v>32</v>
      </c>
      <c r="D32" s="103" t="s">
        <v>36</v>
      </c>
      <c r="E32" s="129">
        <f>E33</f>
        <v>7.7</v>
      </c>
      <c r="F32" s="127"/>
      <c r="G32" s="104">
        <f t="shared" si="0"/>
        <v>0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</row>
    <row r="33" spans="1:27" customFormat="1" ht="15" hidden="1">
      <c r="A33" s="91" t="s">
        <v>206</v>
      </c>
      <c r="B33" s="102" t="s">
        <v>5</v>
      </c>
      <c r="C33" s="103" t="s">
        <v>32</v>
      </c>
      <c r="D33" s="103" t="s">
        <v>36</v>
      </c>
      <c r="E33" s="129">
        <v>7.7</v>
      </c>
      <c r="F33" s="127"/>
      <c r="G33" s="104">
        <f t="shared" si="0"/>
        <v>0</v>
      </c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</row>
    <row r="34" spans="1:27" customFormat="1" ht="25.5" hidden="1">
      <c r="A34" s="91" t="s">
        <v>124</v>
      </c>
      <c r="B34" s="102" t="s">
        <v>5</v>
      </c>
      <c r="C34" s="103" t="s">
        <v>32</v>
      </c>
      <c r="D34" s="103" t="s">
        <v>131</v>
      </c>
      <c r="E34" s="129">
        <f>E35</f>
        <v>0.2</v>
      </c>
      <c r="F34" s="127"/>
      <c r="G34" s="104">
        <f t="shared" si="0"/>
        <v>0</v>
      </c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</row>
    <row r="35" spans="1:27" customFormat="1" ht="25.5" hidden="1">
      <c r="A35" s="91" t="s">
        <v>146</v>
      </c>
      <c r="B35" s="102" t="s">
        <v>5</v>
      </c>
      <c r="C35" s="103" t="s">
        <v>32</v>
      </c>
      <c r="D35" s="103" t="s">
        <v>131</v>
      </c>
      <c r="E35" s="129">
        <v>0.2</v>
      </c>
      <c r="F35" s="127"/>
      <c r="G35" s="104">
        <f t="shared" si="0"/>
        <v>0</v>
      </c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</row>
    <row r="36" spans="1:27" customFormat="1" ht="15" hidden="1">
      <c r="A36" s="91" t="s">
        <v>218</v>
      </c>
      <c r="B36" s="102" t="s">
        <v>5</v>
      </c>
      <c r="C36" s="103" t="s">
        <v>32</v>
      </c>
      <c r="D36" s="103" t="s">
        <v>219</v>
      </c>
      <c r="E36" s="129">
        <v>0</v>
      </c>
      <c r="F36" s="127"/>
      <c r="G36" s="104" t="e">
        <f t="shared" si="0"/>
        <v>#DIV/0!</v>
      </c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</row>
    <row r="37" spans="1:27" customFormat="1" ht="15" hidden="1">
      <c r="A37" s="91" t="s">
        <v>206</v>
      </c>
      <c r="B37" s="102" t="s">
        <v>5</v>
      </c>
      <c r="C37" s="103" t="s">
        <v>32</v>
      </c>
      <c r="D37" s="103" t="s">
        <v>219</v>
      </c>
      <c r="E37" s="129">
        <v>0</v>
      </c>
      <c r="F37" s="127"/>
      <c r="G37" s="104" t="e">
        <f t="shared" si="0"/>
        <v>#DIV/0!</v>
      </c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</row>
    <row r="38" spans="1:27" customFormat="1" ht="25.5" hidden="1">
      <c r="A38" s="91" t="s">
        <v>220</v>
      </c>
      <c r="B38" s="102" t="s">
        <v>5</v>
      </c>
      <c r="C38" s="103" t="s">
        <v>32</v>
      </c>
      <c r="D38" s="103" t="s">
        <v>37</v>
      </c>
      <c r="E38" s="129">
        <f>E39</f>
        <v>20</v>
      </c>
      <c r="F38" s="127"/>
      <c r="G38" s="104">
        <f t="shared" si="0"/>
        <v>0</v>
      </c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</row>
    <row r="39" spans="1:27" customFormat="1" ht="25.5" hidden="1">
      <c r="A39" s="91" t="s">
        <v>221</v>
      </c>
      <c r="B39" s="102" t="s">
        <v>5</v>
      </c>
      <c r="C39" s="103" t="s">
        <v>32</v>
      </c>
      <c r="D39" s="103" t="s">
        <v>39</v>
      </c>
      <c r="E39" s="129">
        <f>E40</f>
        <v>20</v>
      </c>
      <c r="F39" s="127"/>
      <c r="G39" s="104">
        <f t="shared" si="0"/>
        <v>0</v>
      </c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</row>
    <row r="40" spans="1:27" customFormat="1" ht="15" hidden="1">
      <c r="A40" s="91" t="s">
        <v>206</v>
      </c>
      <c r="B40" s="102" t="s">
        <v>5</v>
      </c>
      <c r="C40" s="103" t="s">
        <v>32</v>
      </c>
      <c r="D40" s="103" t="s">
        <v>39</v>
      </c>
      <c r="E40" s="129">
        <v>20</v>
      </c>
      <c r="F40" s="127"/>
      <c r="G40" s="104">
        <f t="shared" si="0"/>
        <v>0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</row>
    <row r="41" spans="1:27" s="84" customFormat="1" ht="15">
      <c r="A41" s="89" t="s">
        <v>222</v>
      </c>
      <c r="B41" s="98" t="s">
        <v>5</v>
      </c>
      <c r="C41" s="99" t="s">
        <v>200</v>
      </c>
      <c r="D41" s="99" t="s">
        <v>196</v>
      </c>
      <c r="E41" s="135">
        <f>E42</f>
        <v>461.1</v>
      </c>
      <c r="F41" s="129">
        <f>F42</f>
        <v>75.900000000000006</v>
      </c>
      <c r="G41" s="104">
        <f t="shared" si="0"/>
        <v>16.460637605725438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</row>
    <row r="42" spans="1:27" s="86" customFormat="1" ht="15">
      <c r="A42" s="90" t="s">
        <v>223</v>
      </c>
      <c r="B42" s="100" t="s">
        <v>5</v>
      </c>
      <c r="C42" s="101" t="s">
        <v>200</v>
      </c>
      <c r="D42" s="101" t="s">
        <v>224</v>
      </c>
      <c r="E42" s="136">
        <v>461.1</v>
      </c>
      <c r="F42" s="131">
        <v>75.900000000000006</v>
      </c>
      <c r="G42" s="104">
        <f t="shared" si="0"/>
        <v>16.460637605725438</v>
      </c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</row>
    <row r="43" spans="1:27" customFormat="1" ht="51" hidden="1">
      <c r="A43" s="91" t="s">
        <v>201</v>
      </c>
      <c r="B43" s="102" t="s">
        <v>5</v>
      </c>
      <c r="C43" s="103" t="s">
        <v>43</v>
      </c>
      <c r="D43" s="103" t="s">
        <v>14</v>
      </c>
      <c r="E43" s="135">
        <f>E44</f>
        <v>176.5</v>
      </c>
      <c r="F43" s="131"/>
      <c r="G43" s="104">
        <f t="shared" si="0"/>
        <v>0</v>
      </c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</row>
    <row r="44" spans="1:27" customFormat="1" ht="25.5" hidden="1">
      <c r="A44" s="91" t="s">
        <v>225</v>
      </c>
      <c r="B44" s="102" t="s">
        <v>5</v>
      </c>
      <c r="C44" s="103" t="s">
        <v>43</v>
      </c>
      <c r="D44" s="103" t="s">
        <v>45</v>
      </c>
      <c r="E44" s="135">
        <f>E45</f>
        <v>176.5</v>
      </c>
      <c r="F44" s="131"/>
      <c r="G44" s="104">
        <f t="shared" si="0"/>
        <v>0</v>
      </c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</row>
    <row r="45" spans="1:27" customFormat="1" ht="51" hidden="1">
      <c r="A45" s="91" t="s">
        <v>128</v>
      </c>
      <c r="B45" s="102" t="s">
        <v>5</v>
      </c>
      <c r="C45" s="103" t="s">
        <v>43</v>
      </c>
      <c r="D45" s="103" t="s">
        <v>45</v>
      </c>
      <c r="E45" s="135">
        <v>176.5</v>
      </c>
      <c r="F45" s="131"/>
      <c r="G45" s="104">
        <f t="shared" si="0"/>
        <v>0</v>
      </c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</row>
    <row r="46" spans="1:27" customFormat="1" ht="25.5" hidden="1">
      <c r="A46" s="91" t="s">
        <v>146</v>
      </c>
      <c r="B46" s="102" t="s">
        <v>5</v>
      </c>
      <c r="C46" s="103" t="s">
        <v>43</v>
      </c>
      <c r="D46" s="103" t="s">
        <v>45</v>
      </c>
      <c r="E46" s="135"/>
      <c r="F46" s="131"/>
      <c r="G46" s="104" t="e">
        <f t="shared" si="0"/>
        <v>#DIV/0!</v>
      </c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</row>
    <row r="47" spans="1:27" s="84" customFormat="1" ht="25.5">
      <c r="A47" s="89" t="s">
        <v>226</v>
      </c>
      <c r="B47" s="98" t="s">
        <v>5</v>
      </c>
      <c r="C47" s="99" t="s">
        <v>224</v>
      </c>
      <c r="D47" s="99" t="s">
        <v>196</v>
      </c>
      <c r="E47" s="135">
        <f>E48+E52</f>
        <v>175.2</v>
      </c>
      <c r="F47" s="129">
        <f>F48+F52</f>
        <v>0</v>
      </c>
      <c r="G47" s="104">
        <f t="shared" si="0"/>
        <v>0</v>
      </c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</row>
    <row r="48" spans="1:27" s="86" customFormat="1" ht="15">
      <c r="A48" s="90" t="s">
        <v>227</v>
      </c>
      <c r="B48" s="100" t="s">
        <v>5</v>
      </c>
      <c r="C48" s="101" t="s">
        <v>224</v>
      </c>
      <c r="D48" s="101" t="s">
        <v>228</v>
      </c>
      <c r="E48" s="136">
        <v>173</v>
      </c>
      <c r="F48" s="131">
        <v>0</v>
      </c>
      <c r="G48" s="104">
        <f t="shared" si="0"/>
        <v>0</v>
      </c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</row>
    <row r="49" spans="1:27" customFormat="1" ht="38.25" hidden="1">
      <c r="A49" s="91" t="s">
        <v>229</v>
      </c>
      <c r="B49" s="100" t="s">
        <v>230</v>
      </c>
      <c r="C49" s="103" t="s">
        <v>48</v>
      </c>
      <c r="D49" s="103" t="s">
        <v>49</v>
      </c>
      <c r="E49" s="135">
        <f>E50</f>
        <v>62</v>
      </c>
      <c r="F49" s="131"/>
      <c r="G49" s="104">
        <f t="shared" si="0"/>
        <v>0</v>
      </c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</row>
    <row r="50" spans="1:27" customFormat="1" ht="25.5" hidden="1">
      <c r="A50" s="91" t="s">
        <v>231</v>
      </c>
      <c r="B50" s="100" t="s">
        <v>232</v>
      </c>
      <c r="C50" s="103" t="s">
        <v>48</v>
      </c>
      <c r="D50" s="103" t="s">
        <v>51</v>
      </c>
      <c r="E50" s="135">
        <f>E51</f>
        <v>62</v>
      </c>
      <c r="F50" s="131"/>
      <c r="G50" s="104">
        <f t="shared" si="0"/>
        <v>0</v>
      </c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</row>
    <row r="51" spans="1:27" customFormat="1" ht="25.5" hidden="1">
      <c r="A51" s="91" t="s">
        <v>146</v>
      </c>
      <c r="B51" s="100" t="s">
        <v>233</v>
      </c>
      <c r="C51" s="103" t="s">
        <v>48</v>
      </c>
      <c r="D51" s="103" t="s">
        <v>51</v>
      </c>
      <c r="E51" s="135">
        <v>62</v>
      </c>
      <c r="F51" s="131"/>
      <c r="G51" s="104">
        <f t="shared" si="0"/>
        <v>0</v>
      </c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</row>
    <row r="52" spans="1:27" customFormat="1" ht="25.5">
      <c r="A52" s="92" t="s">
        <v>234</v>
      </c>
      <c r="B52" s="100">
        <v>981</v>
      </c>
      <c r="C52" s="103" t="s">
        <v>224</v>
      </c>
      <c r="D52" s="103" t="s">
        <v>235</v>
      </c>
      <c r="E52" s="143">
        <v>2.2000000000000002</v>
      </c>
      <c r="F52" s="131">
        <v>0</v>
      </c>
      <c r="G52" s="104">
        <f t="shared" si="0"/>
        <v>0</v>
      </c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</row>
    <row r="53" spans="1:27" s="84" customFormat="1" ht="15">
      <c r="A53" s="89" t="s">
        <v>236</v>
      </c>
      <c r="B53" s="98" t="s">
        <v>5</v>
      </c>
      <c r="C53" s="99" t="s">
        <v>204</v>
      </c>
      <c r="D53" s="99" t="s">
        <v>196</v>
      </c>
      <c r="E53" s="135">
        <f>E54+E55+E56</f>
        <v>8357.2000000000007</v>
      </c>
      <c r="F53" s="135">
        <f>F54+F55+F56</f>
        <v>217.9</v>
      </c>
      <c r="G53" s="104">
        <f t="shared" si="0"/>
        <v>2.6073325994352174</v>
      </c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</row>
    <row r="54" spans="1:27" s="86" customFormat="1" ht="15">
      <c r="A54" s="90" t="s">
        <v>237</v>
      </c>
      <c r="B54" s="100">
        <v>981</v>
      </c>
      <c r="C54" s="101" t="s">
        <v>204</v>
      </c>
      <c r="D54" s="101" t="s">
        <v>238</v>
      </c>
      <c r="E54" s="136">
        <v>180</v>
      </c>
      <c r="F54" s="131">
        <v>0</v>
      </c>
      <c r="G54" s="104">
        <f t="shared" si="0"/>
        <v>0</v>
      </c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</row>
    <row r="55" spans="1:27" s="86" customFormat="1" ht="15">
      <c r="A55" s="90" t="s">
        <v>239</v>
      </c>
      <c r="B55" s="100" t="s">
        <v>5</v>
      </c>
      <c r="C55" s="101" t="s">
        <v>204</v>
      </c>
      <c r="D55" s="101" t="s">
        <v>240</v>
      </c>
      <c r="E55" s="136">
        <v>7432.2</v>
      </c>
      <c r="F55" s="131">
        <v>217.9</v>
      </c>
      <c r="G55" s="104">
        <f t="shared" si="0"/>
        <v>2.931837141088776</v>
      </c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</row>
    <row r="56" spans="1:27" s="86" customFormat="1" ht="25.5">
      <c r="A56" s="90" t="s">
        <v>286</v>
      </c>
      <c r="B56" s="100">
        <v>981</v>
      </c>
      <c r="C56" s="101" t="s">
        <v>204</v>
      </c>
      <c r="D56" s="101" t="s">
        <v>285</v>
      </c>
      <c r="E56" s="141">
        <v>745</v>
      </c>
      <c r="F56" s="131">
        <v>0</v>
      </c>
      <c r="G56" s="104">
        <f t="shared" si="0"/>
        <v>0</v>
      </c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</row>
    <row r="57" spans="1:27" customFormat="1" ht="51" hidden="1">
      <c r="A57" s="91" t="s">
        <v>241</v>
      </c>
      <c r="B57" s="102" t="s">
        <v>5</v>
      </c>
      <c r="C57" s="103" t="s">
        <v>58</v>
      </c>
      <c r="D57" s="103" t="s">
        <v>59</v>
      </c>
      <c r="E57" s="135">
        <f>E58+E60</f>
        <v>1911.1999999999998</v>
      </c>
      <c r="F57" s="131"/>
      <c r="G57" s="104">
        <f t="shared" si="0"/>
        <v>0</v>
      </c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</row>
    <row r="58" spans="1:27" customFormat="1" ht="25.5" hidden="1">
      <c r="A58" s="91" t="s">
        <v>242</v>
      </c>
      <c r="B58" s="102" t="s">
        <v>5</v>
      </c>
      <c r="C58" s="103" t="s">
        <v>58</v>
      </c>
      <c r="D58" s="103" t="s">
        <v>61</v>
      </c>
      <c r="E58" s="135">
        <f>E59</f>
        <v>1021.4</v>
      </c>
      <c r="F58" s="131"/>
      <c r="G58" s="104">
        <f t="shared" si="0"/>
        <v>0</v>
      </c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</row>
    <row r="59" spans="1:27" customFormat="1" ht="25.5" hidden="1">
      <c r="A59" s="91" t="s">
        <v>146</v>
      </c>
      <c r="B59" s="102" t="s">
        <v>5</v>
      </c>
      <c r="C59" s="103" t="s">
        <v>58</v>
      </c>
      <c r="D59" s="103" t="s">
        <v>61</v>
      </c>
      <c r="E59" s="135">
        <v>1021.4</v>
      </c>
      <c r="F59" s="131"/>
      <c r="G59" s="104">
        <f t="shared" si="0"/>
        <v>0</v>
      </c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</row>
    <row r="60" spans="1:27" customFormat="1" ht="25.5" hidden="1">
      <c r="A60" s="91" t="s">
        <v>243</v>
      </c>
      <c r="B60" s="102" t="s">
        <v>5</v>
      </c>
      <c r="C60" s="103" t="s">
        <v>58</v>
      </c>
      <c r="D60" s="103" t="s">
        <v>244</v>
      </c>
      <c r="E60" s="135">
        <f>E61</f>
        <v>889.8</v>
      </c>
      <c r="F60" s="131"/>
      <c r="G60" s="104">
        <f t="shared" si="0"/>
        <v>0</v>
      </c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</row>
    <row r="61" spans="1:27" customFormat="1" ht="25.5" hidden="1">
      <c r="A61" s="91" t="s">
        <v>146</v>
      </c>
      <c r="B61" s="102" t="s">
        <v>5</v>
      </c>
      <c r="C61" s="103" t="s">
        <v>58</v>
      </c>
      <c r="D61" s="103" t="s">
        <v>244</v>
      </c>
      <c r="E61" s="135">
        <v>889.8</v>
      </c>
      <c r="F61" s="131"/>
      <c r="G61" s="104">
        <f t="shared" si="0"/>
        <v>0</v>
      </c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</row>
    <row r="62" spans="1:27" s="84" customFormat="1" ht="15">
      <c r="A62" s="89" t="s">
        <v>245</v>
      </c>
      <c r="B62" s="98" t="s">
        <v>5</v>
      </c>
      <c r="C62" s="99" t="s">
        <v>246</v>
      </c>
      <c r="D62" s="99" t="s">
        <v>196</v>
      </c>
      <c r="E62" s="144">
        <f>E63+E68+E72</f>
        <v>9315</v>
      </c>
      <c r="F62" s="129">
        <f>F63+F68+F72</f>
        <v>277.2</v>
      </c>
      <c r="G62" s="104">
        <f t="shared" si="0"/>
        <v>2.9758454106280192</v>
      </c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</row>
    <row r="63" spans="1:27" s="88" customFormat="1" ht="15">
      <c r="A63" s="90" t="s">
        <v>247</v>
      </c>
      <c r="B63" s="100" t="s">
        <v>5</v>
      </c>
      <c r="C63" s="101" t="s">
        <v>246</v>
      </c>
      <c r="D63" s="101" t="s">
        <v>198</v>
      </c>
      <c r="E63" s="136">
        <v>259.2</v>
      </c>
      <c r="F63" s="131">
        <v>48.9</v>
      </c>
      <c r="G63" s="104">
        <f t="shared" si="0"/>
        <v>18.86574074074074</v>
      </c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</row>
    <row r="64" spans="1:27" s="88" customFormat="1" ht="38.25" hidden="1">
      <c r="A64" s="90" t="s">
        <v>248</v>
      </c>
      <c r="B64" s="100" t="s">
        <v>5</v>
      </c>
      <c r="C64" s="101" t="s">
        <v>65</v>
      </c>
      <c r="D64" s="101" t="s">
        <v>66</v>
      </c>
      <c r="E64" s="136">
        <f>E65</f>
        <v>277.5</v>
      </c>
      <c r="F64" s="131"/>
      <c r="G64" s="104">
        <f t="shared" si="0"/>
        <v>0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5"/>
    </row>
    <row r="65" spans="1:27" s="88" customFormat="1" ht="15" hidden="1">
      <c r="A65" s="90" t="s">
        <v>249</v>
      </c>
      <c r="B65" s="100" t="s">
        <v>5</v>
      </c>
      <c r="C65" s="101" t="s">
        <v>65</v>
      </c>
      <c r="D65" s="101" t="s">
        <v>68</v>
      </c>
      <c r="E65" s="136">
        <f>E66+E67</f>
        <v>277.5</v>
      </c>
      <c r="F65" s="131"/>
      <c r="G65" s="104">
        <f t="shared" si="0"/>
        <v>0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</row>
    <row r="66" spans="1:27" s="88" customFormat="1" ht="25.5" hidden="1">
      <c r="A66" s="90" t="s">
        <v>146</v>
      </c>
      <c r="B66" s="100" t="s">
        <v>5</v>
      </c>
      <c r="C66" s="101" t="s">
        <v>65</v>
      </c>
      <c r="D66" s="101" t="s">
        <v>68</v>
      </c>
      <c r="E66" s="136">
        <v>216.5</v>
      </c>
      <c r="F66" s="131"/>
      <c r="G66" s="104">
        <f t="shared" si="0"/>
        <v>0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</row>
    <row r="67" spans="1:27" s="88" customFormat="1" ht="15" hidden="1">
      <c r="A67" s="90" t="s">
        <v>250</v>
      </c>
      <c r="B67" s="100" t="s">
        <v>5</v>
      </c>
      <c r="C67" s="101" t="s">
        <v>65</v>
      </c>
      <c r="D67" s="101" t="s">
        <v>68</v>
      </c>
      <c r="E67" s="136">
        <v>61</v>
      </c>
      <c r="F67" s="131"/>
      <c r="G67" s="104">
        <f t="shared" si="0"/>
        <v>0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</row>
    <row r="68" spans="1:27" s="88" customFormat="1" ht="15" hidden="1">
      <c r="A68" s="90" t="s">
        <v>251</v>
      </c>
      <c r="B68" s="100" t="s">
        <v>5</v>
      </c>
      <c r="C68" s="101" t="s">
        <v>246</v>
      </c>
      <c r="D68" s="101" t="s">
        <v>200</v>
      </c>
      <c r="E68" s="136">
        <v>0</v>
      </c>
      <c r="F68" s="131">
        <v>0</v>
      </c>
      <c r="G68" s="104" t="e">
        <f t="shared" si="0"/>
        <v>#DIV/0!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</row>
    <row r="69" spans="1:27" s="88" customFormat="1" ht="38.25" hidden="1">
      <c r="A69" s="90" t="s">
        <v>248</v>
      </c>
      <c r="B69" s="100" t="s">
        <v>5</v>
      </c>
      <c r="C69" s="101" t="s">
        <v>70</v>
      </c>
      <c r="D69" s="101" t="s">
        <v>66</v>
      </c>
      <c r="E69" s="136">
        <f>E70</f>
        <v>55</v>
      </c>
      <c r="F69" s="131"/>
      <c r="G69" s="104">
        <f t="shared" si="0"/>
        <v>0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5"/>
    </row>
    <row r="70" spans="1:27" s="88" customFormat="1" ht="15" hidden="1">
      <c r="A70" s="90" t="s">
        <v>252</v>
      </c>
      <c r="B70" s="100" t="s">
        <v>5</v>
      </c>
      <c r="C70" s="101" t="s">
        <v>70</v>
      </c>
      <c r="D70" s="101" t="s">
        <v>72</v>
      </c>
      <c r="E70" s="136">
        <f>E71</f>
        <v>55</v>
      </c>
      <c r="F70" s="131"/>
      <c r="G70" s="104">
        <f t="shared" si="0"/>
        <v>0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5"/>
    </row>
    <row r="71" spans="1:27" s="88" customFormat="1" ht="25.5" hidden="1">
      <c r="A71" s="90" t="s">
        <v>146</v>
      </c>
      <c r="B71" s="100" t="s">
        <v>5</v>
      </c>
      <c r="C71" s="101" t="s">
        <v>70</v>
      </c>
      <c r="D71" s="101" t="s">
        <v>72</v>
      </c>
      <c r="E71" s="136">
        <v>55</v>
      </c>
      <c r="F71" s="131"/>
      <c r="G71" s="104">
        <f t="shared" si="0"/>
        <v>0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5"/>
      <c r="Z71" s="85"/>
      <c r="AA71" s="85"/>
    </row>
    <row r="72" spans="1:27" s="88" customFormat="1" ht="15">
      <c r="A72" s="90" t="s">
        <v>253</v>
      </c>
      <c r="B72" s="100" t="s">
        <v>5</v>
      </c>
      <c r="C72" s="101" t="s">
        <v>246</v>
      </c>
      <c r="D72" s="101" t="s">
        <v>224</v>
      </c>
      <c r="E72" s="136">
        <v>9055.7999999999993</v>
      </c>
      <c r="F72" s="131">
        <v>228.3</v>
      </c>
      <c r="G72" s="104">
        <f t="shared" si="0"/>
        <v>2.5210362419664749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  <c r="AA72" s="85"/>
    </row>
    <row r="73" spans="1:27" customFormat="1" ht="38.25" hidden="1">
      <c r="A73" s="91" t="s">
        <v>248</v>
      </c>
      <c r="B73" s="102" t="s">
        <v>5</v>
      </c>
      <c r="C73" s="103" t="s">
        <v>74</v>
      </c>
      <c r="D73" s="103" t="s">
        <v>66</v>
      </c>
      <c r="E73" s="135">
        <f>E74+E76+E78</f>
        <v>0</v>
      </c>
      <c r="F73" s="131"/>
      <c r="G73" s="104" t="e">
        <f t="shared" ref="G73:G99" si="1">F73/E73*100</f>
        <v>#DIV/0!</v>
      </c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</row>
    <row r="74" spans="1:27" customFormat="1" ht="15" hidden="1">
      <c r="A74" s="91" t="s">
        <v>254</v>
      </c>
      <c r="B74" s="102" t="s">
        <v>5</v>
      </c>
      <c r="C74" s="103" t="s">
        <v>74</v>
      </c>
      <c r="D74" s="103" t="s">
        <v>76</v>
      </c>
      <c r="E74" s="135">
        <f>E75</f>
        <v>0</v>
      </c>
      <c r="F74" s="131"/>
      <c r="G74" s="104" t="e">
        <f t="shared" si="1"/>
        <v>#DIV/0!</v>
      </c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  <c r="Z74" s="87"/>
      <c r="AA74" s="87"/>
    </row>
    <row r="75" spans="1:27" customFormat="1" ht="25.5" hidden="1">
      <c r="A75" s="91" t="s">
        <v>146</v>
      </c>
      <c r="B75" s="102" t="s">
        <v>5</v>
      </c>
      <c r="C75" s="103" t="s">
        <v>74</v>
      </c>
      <c r="D75" s="103" t="s">
        <v>76</v>
      </c>
      <c r="E75" s="135"/>
      <c r="F75" s="131"/>
      <c r="G75" s="104" t="e">
        <f t="shared" si="1"/>
        <v>#DIV/0!</v>
      </c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</row>
    <row r="76" spans="1:27" customFormat="1" ht="15" hidden="1">
      <c r="A76" s="91" t="s">
        <v>255</v>
      </c>
      <c r="B76" s="102" t="s">
        <v>5</v>
      </c>
      <c r="C76" s="103" t="s">
        <v>74</v>
      </c>
      <c r="D76" s="103" t="s">
        <v>78</v>
      </c>
      <c r="E76" s="135">
        <f>E77</f>
        <v>0</v>
      </c>
      <c r="F76" s="131"/>
      <c r="G76" s="104" t="e">
        <f t="shared" si="1"/>
        <v>#DIV/0!</v>
      </c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</row>
    <row r="77" spans="1:27" customFormat="1" ht="25.5" hidden="1">
      <c r="A77" s="91" t="s">
        <v>146</v>
      </c>
      <c r="B77" s="102" t="s">
        <v>5</v>
      </c>
      <c r="C77" s="103" t="s">
        <v>74</v>
      </c>
      <c r="D77" s="103" t="s">
        <v>78</v>
      </c>
      <c r="E77" s="135"/>
      <c r="F77" s="131"/>
      <c r="G77" s="104" t="e">
        <f t="shared" si="1"/>
        <v>#DIV/0!</v>
      </c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7"/>
    </row>
    <row r="78" spans="1:27" customFormat="1" ht="25.5" hidden="1">
      <c r="A78" s="91" t="s">
        <v>256</v>
      </c>
      <c r="B78" s="102" t="s">
        <v>5</v>
      </c>
      <c r="C78" s="103" t="s">
        <v>74</v>
      </c>
      <c r="D78" s="103" t="s">
        <v>80</v>
      </c>
      <c r="E78" s="135">
        <f>E79</f>
        <v>0</v>
      </c>
      <c r="F78" s="131"/>
      <c r="G78" s="104" t="e">
        <f t="shared" si="1"/>
        <v>#DIV/0!</v>
      </c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</row>
    <row r="79" spans="1:27" customFormat="1" ht="25.5" hidden="1">
      <c r="A79" s="93" t="s">
        <v>146</v>
      </c>
      <c r="B79" s="102" t="s">
        <v>5</v>
      </c>
      <c r="C79" s="103" t="s">
        <v>74</v>
      </c>
      <c r="D79" s="103" t="s">
        <v>80</v>
      </c>
      <c r="E79" s="135"/>
      <c r="F79" s="131"/>
      <c r="G79" s="104" t="e">
        <f t="shared" si="1"/>
        <v>#DIV/0!</v>
      </c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</row>
    <row r="80" spans="1:27" customFormat="1" ht="15" hidden="1">
      <c r="A80" s="94" t="s">
        <v>257</v>
      </c>
      <c r="B80" s="102">
        <v>981</v>
      </c>
      <c r="C80" s="103" t="s">
        <v>258</v>
      </c>
      <c r="D80" s="103" t="s">
        <v>196</v>
      </c>
      <c r="E80" s="135">
        <f>E81</f>
        <v>0</v>
      </c>
      <c r="F80" s="129">
        <f>F81</f>
        <v>0</v>
      </c>
      <c r="G80" s="104" t="e">
        <f t="shared" si="1"/>
        <v>#DIV/0!</v>
      </c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</row>
    <row r="81" spans="1:27" customFormat="1" ht="15" hidden="1">
      <c r="A81" s="95" t="s">
        <v>259</v>
      </c>
      <c r="B81" s="102">
        <v>981</v>
      </c>
      <c r="C81" s="103" t="s">
        <v>258</v>
      </c>
      <c r="D81" s="103" t="s">
        <v>246</v>
      </c>
      <c r="E81" s="137">
        <v>0</v>
      </c>
      <c r="F81" s="131">
        <v>0</v>
      </c>
      <c r="G81" s="104" t="e">
        <f t="shared" si="1"/>
        <v>#DIV/0!</v>
      </c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</row>
    <row r="82" spans="1:27" s="84" customFormat="1" ht="15">
      <c r="A82" s="96" t="s">
        <v>260</v>
      </c>
      <c r="B82" s="98" t="s">
        <v>5</v>
      </c>
      <c r="C82" s="99" t="s">
        <v>261</v>
      </c>
      <c r="D82" s="99" t="s">
        <v>196</v>
      </c>
      <c r="E82" s="135">
        <f>E83</f>
        <v>2756.5</v>
      </c>
      <c r="F82" s="129">
        <f>F83</f>
        <v>526.70000000000005</v>
      </c>
      <c r="G82" s="104">
        <f t="shared" si="1"/>
        <v>19.107563939778707</v>
      </c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</row>
    <row r="83" spans="1:27" s="86" customFormat="1" ht="15">
      <c r="A83" s="90" t="s">
        <v>262</v>
      </c>
      <c r="B83" s="100" t="s">
        <v>5</v>
      </c>
      <c r="C83" s="101" t="s">
        <v>261</v>
      </c>
      <c r="D83" s="101" t="s">
        <v>198</v>
      </c>
      <c r="E83" s="136">
        <v>2756.5</v>
      </c>
      <c r="F83" s="131">
        <v>526.70000000000005</v>
      </c>
      <c r="G83" s="104">
        <f t="shared" si="1"/>
        <v>19.107563939778707</v>
      </c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5"/>
      <c r="Z83" s="85"/>
      <c r="AA83" s="85"/>
    </row>
    <row r="84" spans="1:27" customFormat="1" ht="38.25" hidden="1">
      <c r="A84" s="91" t="s">
        <v>263</v>
      </c>
      <c r="B84" s="102" t="s">
        <v>5</v>
      </c>
      <c r="C84" s="103" t="s">
        <v>96</v>
      </c>
      <c r="D84" s="103" t="s">
        <v>97</v>
      </c>
      <c r="E84" s="138">
        <f>E85+E89+E91</f>
        <v>2082</v>
      </c>
      <c r="F84" s="132"/>
      <c r="G84" s="104">
        <f t="shared" si="1"/>
        <v>0</v>
      </c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</row>
    <row r="85" spans="1:27" customFormat="1" ht="15" hidden="1">
      <c r="A85" s="91" t="s">
        <v>264</v>
      </c>
      <c r="B85" s="102" t="s">
        <v>5</v>
      </c>
      <c r="C85" s="103" t="s">
        <v>96</v>
      </c>
      <c r="D85" s="103" t="s">
        <v>99</v>
      </c>
      <c r="E85" s="138">
        <f>E86+E87+E88</f>
        <v>1861.5</v>
      </c>
      <c r="F85" s="132"/>
      <c r="G85" s="104">
        <f t="shared" si="1"/>
        <v>0</v>
      </c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7"/>
      <c r="Z85" s="87"/>
      <c r="AA85" s="87"/>
    </row>
    <row r="86" spans="1:27" customFormat="1" ht="51" hidden="1">
      <c r="A86" s="91" t="s">
        <v>128</v>
      </c>
      <c r="B86" s="102" t="s">
        <v>5</v>
      </c>
      <c r="C86" s="103" t="s">
        <v>96</v>
      </c>
      <c r="D86" s="103" t="s">
        <v>99</v>
      </c>
      <c r="E86" s="138">
        <f>1206.3-10.5</f>
        <v>1195.8</v>
      </c>
      <c r="F86" s="132"/>
      <c r="G86" s="104">
        <f t="shared" si="1"/>
        <v>0</v>
      </c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7"/>
      <c r="Z86" s="87"/>
      <c r="AA86" s="87"/>
    </row>
    <row r="87" spans="1:27" customFormat="1" ht="25.5" hidden="1">
      <c r="A87" s="91" t="s">
        <v>146</v>
      </c>
      <c r="B87" s="102" t="s">
        <v>5</v>
      </c>
      <c r="C87" s="103" t="s">
        <v>96</v>
      </c>
      <c r="D87" s="103" t="s">
        <v>99</v>
      </c>
      <c r="E87" s="138">
        <v>660.7</v>
      </c>
      <c r="F87" s="132"/>
      <c r="G87" s="104">
        <f t="shared" si="1"/>
        <v>0</v>
      </c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</row>
    <row r="88" spans="1:27" customFormat="1" ht="15" hidden="1">
      <c r="A88" s="91" t="s">
        <v>206</v>
      </c>
      <c r="B88" s="102" t="s">
        <v>5</v>
      </c>
      <c r="C88" s="103" t="s">
        <v>96</v>
      </c>
      <c r="D88" s="103" t="s">
        <v>99</v>
      </c>
      <c r="E88" s="138">
        <v>5</v>
      </c>
      <c r="F88" s="132"/>
      <c r="G88" s="104">
        <f t="shared" si="1"/>
        <v>0</v>
      </c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7"/>
      <c r="X88" s="87"/>
      <c r="Y88" s="87"/>
      <c r="Z88" s="87"/>
      <c r="AA88" s="87"/>
    </row>
    <row r="89" spans="1:27" customFormat="1" ht="25.5" hidden="1">
      <c r="A89" s="91" t="s">
        <v>127</v>
      </c>
      <c r="B89" s="102" t="s">
        <v>5</v>
      </c>
      <c r="C89" s="103" t="s">
        <v>96</v>
      </c>
      <c r="D89" s="103" t="s">
        <v>189</v>
      </c>
      <c r="E89" s="138">
        <f>E90</f>
        <v>210</v>
      </c>
      <c r="F89" s="132"/>
      <c r="G89" s="104">
        <f t="shared" si="1"/>
        <v>0</v>
      </c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7"/>
      <c r="Z89" s="87"/>
      <c r="AA89" s="87"/>
    </row>
    <row r="90" spans="1:27" customFormat="1" ht="51" hidden="1">
      <c r="A90" s="91" t="s">
        <v>128</v>
      </c>
      <c r="B90" s="102" t="s">
        <v>5</v>
      </c>
      <c r="C90" s="103" t="s">
        <v>96</v>
      </c>
      <c r="D90" s="103" t="s">
        <v>189</v>
      </c>
      <c r="E90" s="138">
        <v>210</v>
      </c>
      <c r="F90" s="132"/>
      <c r="G90" s="104">
        <f t="shared" si="1"/>
        <v>0</v>
      </c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  <c r="W90" s="87"/>
      <c r="X90" s="87"/>
      <c r="Y90" s="87"/>
      <c r="Z90" s="87"/>
      <c r="AA90" s="87"/>
    </row>
    <row r="91" spans="1:27" customFormat="1" ht="25.5" hidden="1">
      <c r="A91" s="91" t="s">
        <v>265</v>
      </c>
      <c r="B91" s="102" t="s">
        <v>5</v>
      </c>
      <c r="C91" s="103" t="s">
        <v>96</v>
      </c>
      <c r="D91" s="103" t="s">
        <v>266</v>
      </c>
      <c r="E91" s="138">
        <f>E92</f>
        <v>10.5</v>
      </c>
      <c r="F91" s="132"/>
      <c r="G91" s="104">
        <f t="shared" si="1"/>
        <v>0</v>
      </c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  <c r="Y91" s="87"/>
      <c r="Z91" s="87"/>
      <c r="AA91" s="87"/>
    </row>
    <row r="92" spans="1:27" customFormat="1" ht="51" hidden="1">
      <c r="A92" s="91" t="s">
        <v>128</v>
      </c>
      <c r="B92" s="102" t="s">
        <v>5</v>
      </c>
      <c r="C92" s="103" t="s">
        <v>96</v>
      </c>
      <c r="D92" s="103" t="s">
        <v>266</v>
      </c>
      <c r="E92" s="138">
        <v>10.5</v>
      </c>
      <c r="F92" s="132"/>
      <c r="G92" s="104">
        <f t="shared" si="1"/>
        <v>0</v>
      </c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</row>
    <row r="93" spans="1:27" s="84" customFormat="1" ht="15">
      <c r="A93" s="89" t="s">
        <v>267</v>
      </c>
      <c r="B93" s="98" t="s">
        <v>5</v>
      </c>
      <c r="C93" s="99" t="s">
        <v>228</v>
      </c>
      <c r="D93" s="99" t="s">
        <v>196</v>
      </c>
      <c r="E93" s="130">
        <f>E94</f>
        <v>44.1</v>
      </c>
      <c r="F93" s="121">
        <f>F94</f>
        <v>7</v>
      </c>
      <c r="G93" s="104">
        <f t="shared" si="1"/>
        <v>15.873015873015872</v>
      </c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3"/>
      <c r="Z93" s="83"/>
      <c r="AA93" s="83"/>
    </row>
    <row r="94" spans="1:27" s="86" customFormat="1" ht="15">
      <c r="A94" s="90" t="s">
        <v>268</v>
      </c>
      <c r="B94" s="100" t="s">
        <v>5</v>
      </c>
      <c r="C94" s="101" t="s">
        <v>228</v>
      </c>
      <c r="D94" s="101" t="s">
        <v>198</v>
      </c>
      <c r="E94" s="139">
        <v>44.1</v>
      </c>
      <c r="F94" s="133">
        <v>7</v>
      </c>
      <c r="G94" s="104">
        <f t="shared" si="1"/>
        <v>15.873015873015872</v>
      </c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</row>
    <row r="95" spans="1:27" customFormat="1" ht="51" hidden="1">
      <c r="A95" s="91" t="s">
        <v>201</v>
      </c>
      <c r="B95" s="102" t="s">
        <v>5</v>
      </c>
      <c r="C95" s="103" t="s">
        <v>103</v>
      </c>
      <c r="D95" s="103" t="s">
        <v>14</v>
      </c>
      <c r="E95" s="138">
        <f>E96</f>
        <v>38</v>
      </c>
      <c r="F95" s="132"/>
      <c r="G95" s="104">
        <f t="shared" si="1"/>
        <v>0</v>
      </c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7"/>
      <c r="X95" s="87"/>
      <c r="Y95" s="87"/>
      <c r="Z95" s="87"/>
      <c r="AA95" s="87"/>
    </row>
    <row r="96" spans="1:27" customFormat="1" ht="15" hidden="1">
      <c r="A96" s="91" t="s">
        <v>269</v>
      </c>
      <c r="B96" s="102" t="s">
        <v>5</v>
      </c>
      <c r="C96" s="103" t="s">
        <v>103</v>
      </c>
      <c r="D96" s="103" t="s">
        <v>105</v>
      </c>
      <c r="E96" s="138">
        <f>E97</f>
        <v>38</v>
      </c>
      <c r="F96" s="132"/>
      <c r="G96" s="104">
        <f t="shared" si="1"/>
        <v>0</v>
      </c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  <c r="W96" s="87"/>
      <c r="X96" s="87"/>
      <c r="Y96" s="87"/>
      <c r="Z96" s="87"/>
      <c r="AA96" s="87"/>
    </row>
    <row r="97" spans="1:27" customFormat="1" ht="15" hidden="1">
      <c r="A97" s="91" t="s">
        <v>270</v>
      </c>
      <c r="B97" s="102" t="s">
        <v>5</v>
      </c>
      <c r="C97" s="103" t="s">
        <v>103</v>
      </c>
      <c r="D97" s="103" t="s">
        <v>105</v>
      </c>
      <c r="E97" s="138">
        <v>38</v>
      </c>
      <c r="F97" s="132"/>
      <c r="G97" s="104">
        <f t="shared" si="1"/>
        <v>0</v>
      </c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  <c r="W97" s="87"/>
      <c r="X97" s="87"/>
      <c r="Y97" s="87"/>
      <c r="Z97" s="87"/>
      <c r="AA97" s="87"/>
    </row>
    <row r="98" spans="1:27" s="84" customFormat="1" ht="15">
      <c r="A98" s="89" t="s">
        <v>271</v>
      </c>
      <c r="B98" s="98" t="s">
        <v>5</v>
      </c>
      <c r="C98" s="99" t="s">
        <v>212</v>
      </c>
      <c r="D98" s="99" t="s">
        <v>196</v>
      </c>
      <c r="E98" s="130">
        <f>E99</f>
        <v>19.5</v>
      </c>
      <c r="F98" s="121">
        <f>F99</f>
        <v>0</v>
      </c>
      <c r="G98" s="104">
        <f t="shared" si="1"/>
        <v>0</v>
      </c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  <c r="S98" s="83"/>
      <c r="T98" s="83"/>
      <c r="U98" s="83"/>
      <c r="V98" s="83"/>
      <c r="W98" s="83"/>
      <c r="X98" s="83"/>
      <c r="Y98" s="83"/>
      <c r="Z98" s="83"/>
      <c r="AA98" s="83"/>
    </row>
    <row r="99" spans="1:27" s="86" customFormat="1" ht="15">
      <c r="A99" s="90" t="s">
        <v>272</v>
      </c>
      <c r="B99" s="100" t="s">
        <v>5</v>
      </c>
      <c r="C99" s="101" t="s">
        <v>212</v>
      </c>
      <c r="D99" s="101" t="s">
        <v>200</v>
      </c>
      <c r="E99" s="140">
        <v>19.5</v>
      </c>
      <c r="F99" s="134">
        <v>0</v>
      </c>
      <c r="G99" s="104">
        <f t="shared" si="1"/>
        <v>0</v>
      </c>
    </row>
  </sheetData>
  <mergeCells count="4">
    <mergeCell ref="A4:K4"/>
    <mergeCell ref="A5:K5"/>
    <mergeCell ref="A3:K3"/>
    <mergeCell ref="E2:G2"/>
  </mergeCells>
  <pageMargins left="0.78740157480314965" right="0.59055118110236227" top="0.59055118110236227" bottom="0.59055118110236227" header="0.39370078740157483" footer="0.51181102362204722"/>
  <pageSetup paperSize="9" scale="68" fitToHeight="0" orientation="landscape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93"/>
  <sheetViews>
    <sheetView showGridLines="0" tabSelected="1" zoomScale="70" zoomScaleNormal="70" zoomScaleSheetLayoutView="100" workbookViewId="0">
      <selection activeCell="O8" sqref="O8"/>
    </sheetView>
  </sheetViews>
  <sheetFormatPr defaultColWidth="9.140625" defaultRowHeight="15.75" outlineLevelRow="5"/>
  <cols>
    <col min="1" max="1" width="57.42578125" style="11" customWidth="1"/>
    <col min="2" max="2" width="5.140625" style="2" customWidth="1"/>
    <col min="3" max="3" width="7.7109375" style="2" customWidth="1"/>
    <col min="4" max="4" width="12.42578125" style="2" customWidth="1"/>
    <col min="5" max="5" width="7.7109375" style="2" customWidth="1"/>
    <col min="6" max="6" width="14" style="2" customWidth="1"/>
    <col min="7" max="7" width="11.7109375" style="2" hidden="1" customWidth="1"/>
    <col min="8" max="8" width="13.28515625" style="20" customWidth="1"/>
    <col min="9" max="9" width="13" style="2" hidden="1" customWidth="1"/>
    <col min="10" max="10" width="15.7109375" style="20" bestFit="1" customWidth="1"/>
    <col min="11" max="11" width="9.140625" style="2" customWidth="1"/>
    <col min="12" max="16384" width="9.140625" style="1"/>
  </cols>
  <sheetData>
    <row r="1" spans="1:14" ht="15.75" customHeight="1">
      <c r="A1" s="25"/>
      <c r="B1" s="25"/>
      <c r="C1" s="25"/>
      <c r="D1" s="40"/>
      <c r="E1" s="200" t="s">
        <v>317</v>
      </c>
      <c r="F1" s="200"/>
      <c r="G1" s="200"/>
      <c r="H1" s="200"/>
      <c r="I1" s="200"/>
      <c r="J1" s="200"/>
      <c r="K1" s="39"/>
      <c r="L1" s="39"/>
      <c r="M1" s="39"/>
      <c r="N1" s="39"/>
    </row>
    <row r="2" spans="1:14" ht="48.75" customHeight="1">
      <c r="A2" s="26"/>
      <c r="B2" s="26"/>
      <c r="C2" s="26"/>
      <c r="D2" s="40"/>
      <c r="E2" s="200"/>
      <c r="F2" s="200"/>
      <c r="G2" s="200"/>
      <c r="H2" s="200"/>
      <c r="I2" s="200"/>
      <c r="J2" s="200"/>
      <c r="K2" s="39"/>
      <c r="L2" s="39"/>
      <c r="M2" s="39"/>
      <c r="N2" s="39"/>
    </row>
    <row r="3" spans="1:14" ht="15">
      <c r="A3" s="27"/>
      <c r="B3" s="27"/>
      <c r="C3" s="27"/>
      <c r="D3" s="25"/>
      <c r="E3" s="25"/>
      <c r="F3" s="28"/>
      <c r="G3" s="28"/>
      <c r="H3" s="28"/>
      <c r="I3" s="28"/>
      <c r="J3" s="28"/>
      <c r="K3" s="28"/>
      <c r="L3" s="28"/>
      <c r="M3" s="28"/>
      <c r="N3" s="28"/>
    </row>
    <row r="4" spans="1:14">
      <c r="A4" s="201" t="s">
        <v>123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8"/>
      <c r="M4" s="28"/>
      <c r="N4" s="28"/>
    </row>
    <row r="5" spans="1:14">
      <c r="A5" s="201" t="s">
        <v>314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8"/>
      <c r="M5" s="28"/>
      <c r="N5" s="28"/>
    </row>
    <row r="6" spans="1:14" ht="15" hidden="1">
      <c r="A6" s="27"/>
      <c r="B6" s="27"/>
      <c r="C6" s="27"/>
      <c r="D6" s="25"/>
      <c r="E6" s="25"/>
      <c r="F6" s="28"/>
      <c r="G6" s="28"/>
      <c r="H6" s="28"/>
      <c r="I6" s="28"/>
      <c r="J6" s="28"/>
      <c r="K6" s="28"/>
      <c r="L6" s="28"/>
      <c r="M6" s="28"/>
      <c r="N6" s="28"/>
    </row>
    <row r="7" spans="1:14" ht="15">
      <c r="A7" s="25"/>
      <c r="B7" s="25"/>
      <c r="C7" s="25"/>
      <c r="D7" s="25"/>
      <c r="E7" s="25"/>
      <c r="F7" s="25"/>
      <c r="G7" s="25"/>
      <c r="H7" s="29"/>
      <c r="I7" s="25"/>
      <c r="J7" s="29"/>
      <c r="K7" s="25"/>
      <c r="L7" s="25"/>
      <c r="M7" s="25"/>
      <c r="N7" s="25"/>
    </row>
    <row r="8" spans="1:14" ht="120" customHeight="1">
      <c r="A8" s="30" t="s">
        <v>116</v>
      </c>
      <c r="B8" s="31" t="s">
        <v>0</v>
      </c>
      <c r="C8" s="31" t="s">
        <v>1</v>
      </c>
      <c r="D8" s="31" t="s">
        <v>2</v>
      </c>
      <c r="E8" s="31" t="s">
        <v>3</v>
      </c>
      <c r="F8" s="31" t="s">
        <v>120</v>
      </c>
      <c r="G8" s="31" t="s">
        <v>120</v>
      </c>
      <c r="H8" s="111" t="s">
        <v>121</v>
      </c>
      <c r="I8" s="30"/>
      <c r="J8" s="111" t="s">
        <v>281</v>
      </c>
      <c r="K8" s="32"/>
      <c r="L8" s="33"/>
      <c r="M8" s="33"/>
      <c r="N8" s="33"/>
    </row>
    <row r="9" spans="1:14" ht="63">
      <c r="A9" s="9" t="s">
        <v>116</v>
      </c>
      <c r="B9" s="4" t="s">
        <v>0</v>
      </c>
      <c r="C9" s="4" t="s">
        <v>1</v>
      </c>
      <c r="D9" s="4" t="s">
        <v>2</v>
      </c>
      <c r="E9" s="4" t="s">
        <v>3</v>
      </c>
      <c r="F9" s="4" t="s">
        <v>273</v>
      </c>
      <c r="G9" s="4" t="s">
        <v>273</v>
      </c>
      <c r="H9" s="4" t="s">
        <v>274</v>
      </c>
      <c r="I9" s="34"/>
      <c r="J9" s="112" t="s">
        <v>282</v>
      </c>
      <c r="K9" s="32"/>
      <c r="L9" s="33"/>
      <c r="M9" s="33"/>
      <c r="N9" s="33"/>
    </row>
    <row r="10" spans="1:14" ht="47.25" outlineLevel="1">
      <c r="A10" s="12" t="s">
        <v>4</v>
      </c>
      <c r="B10" s="6" t="s">
        <v>5</v>
      </c>
      <c r="C10" s="6" t="s">
        <v>6</v>
      </c>
      <c r="D10" s="6" t="s">
        <v>7</v>
      </c>
      <c r="E10" s="6" t="s">
        <v>8</v>
      </c>
      <c r="F10" s="7">
        <f>G10/1000</f>
        <v>26815.010039999997</v>
      </c>
      <c r="G10" s="8">
        <f>G11+G50+G56+G70+G102+G170+G182+G187</f>
        <v>26815010.039999999</v>
      </c>
      <c r="H10" s="113">
        <f>H11+H50+H56+H70+H102+H165+H170+H182+H187+H160</f>
        <v>2444.3051699999996</v>
      </c>
      <c r="I10" s="8">
        <f>I11+I50+I56+I70+I102+I165+I170+I182+I187+I160</f>
        <v>2444263.17</v>
      </c>
      <c r="J10" s="35">
        <f t="shared" ref="J10:J74" si="0">H10/F10*100</f>
        <v>9.1154363408920052</v>
      </c>
      <c r="K10" s="32"/>
      <c r="L10" s="33"/>
      <c r="M10" s="33"/>
      <c r="N10" s="33"/>
    </row>
    <row r="11" spans="1:14" outlineLevel="2">
      <c r="A11" s="12" t="s">
        <v>9</v>
      </c>
      <c r="B11" s="6" t="s">
        <v>5</v>
      </c>
      <c r="C11" s="6" t="s">
        <v>10</v>
      </c>
      <c r="D11" s="6" t="s">
        <v>7</v>
      </c>
      <c r="E11" s="6" t="s">
        <v>8</v>
      </c>
      <c r="F11" s="7">
        <f>G11/1000</f>
        <v>5686.3782499999998</v>
      </c>
      <c r="G11" s="8">
        <f>G12+G16+G25+G29</f>
        <v>5686378.25</v>
      </c>
      <c r="H11" s="189">
        <f t="shared" ref="H11" si="1">H12+H16+H25+H29</f>
        <v>1339.5987500000001</v>
      </c>
      <c r="I11" s="8">
        <f>I12+I16+I25+I29</f>
        <v>1339556.75</v>
      </c>
      <c r="J11" s="35">
        <f t="shared" si="0"/>
        <v>23.558030983957146</v>
      </c>
      <c r="K11" s="32"/>
      <c r="L11" s="33"/>
      <c r="M11" s="33"/>
      <c r="N11" s="33"/>
    </row>
    <row r="12" spans="1:14" ht="47.25" outlineLevel="4">
      <c r="A12" s="10" t="s">
        <v>11</v>
      </c>
      <c r="B12" s="5" t="s">
        <v>5</v>
      </c>
      <c r="C12" s="5" t="s">
        <v>12</v>
      </c>
      <c r="D12" s="5" t="s">
        <v>7</v>
      </c>
      <c r="E12" s="5" t="s">
        <v>8</v>
      </c>
      <c r="F12" s="41">
        <f t="shared" ref="F12:F60" si="2">G12/1000</f>
        <v>865</v>
      </c>
      <c r="G12" s="8">
        <f t="shared" ref="G12:I14" si="3">G13</f>
        <v>865000</v>
      </c>
      <c r="H12" s="114">
        <f t="shared" ref="H12:H74" si="4">I12/1000</f>
        <v>219.10084000000001</v>
      </c>
      <c r="I12" s="34">
        <f>I13</f>
        <v>219100.84</v>
      </c>
      <c r="J12" s="35">
        <f t="shared" si="0"/>
        <v>25.32957687861272</v>
      </c>
      <c r="K12" s="32"/>
      <c r="L12" s="33"/>
      <c r="M12" s="33"/>
      <c r="N12" s="33"/>
    </row>
    <row r="13" spans="1:14" ht="78.75" outlineLevel="5">
      <c r="A13" s="10" t="s">
        <v>138</v>
      </c>
      <c r="B13" s="5" t="s">
        <v>5</v>
      </c>
      <c r="C13" s="5" t="s">
        <v>12</v>
      </c>
      <c r="D13" s="5" t="s">
        <v>14</v>
      </c>
      <c r="E13" s="5" t="s">
        <v>8</v>
      </c>
      <c r="F13" s="41">
        <f t="shared" si="2"/>
        <v>865</v>
      </c>
      <c r="G13" s="8">
        <f t="shared" si="3"/>
        <v>865000</v>
      </c>
      <c r="H13" s="114">
        <f t="shared" si="3"/>
        <v>219.10084000000001</v>
      </c>
      <c r="I13" s="8">
        <f t="shared" si="3"/>
        <v>219100.84</v>
      </c>
      <c r="J13" s="35">
        <f t="shared" si="0"/>
        <v>25.32957687861272</v>
      </c>
      <c r="K13" s="32"/>
      <c r="L13" s="33"/>
      <c r="M13" s="33"/>
      <c r="N13" s="33"/>
    </row>
    <row r="14" spans="1:14" outlineLevel="2">
      <c r="A14" s="10" t="s">
        <v>15</v>
      </c>
      <c r="B14" s="5" t="s">
        <v>5</v>
      </c>
      <c r="C14" s="5" t="s">
        <v>12</v>
      </c>
      <c r="D14" s="5" t="s">
        <v>16</v>
      </c>
      <c r="E14" s="5" t="s">
        <v>8</v>
      </c>
      <c r="F14" s="41">
        <f t="shared" si="2"/>
        <v>865</v>
      </c>
      <c r="G14" s="8">
        <f t="shared" si="3"/>
        <v>865000</v>
      </c>
      <c r="H14" s="114">
        <f t="shared" si="3"/>
        <v>219.10084000000001</v>
      </c>
      <c r="I14" s="8">
        <f t="shared" si="3"/>
        <v>219100.84</v>
      </c>
      <c r="J14" s="35">
        <f t="shared" si="0"/>
        <v>25.32957687861272</v>
      </c>
      <c r="K14" s="32"/>
      <c r="L14" s="33"/>
      <c r="M14" s="33"/>
      <c r="N14" s="33"/>
    </row>
    <row r="15" spans="1:14" ht="114" customHeight="1" outlineLevel="3">
      <c r="A15" s="10" t="s">
        <v>17</v>
      </c>
      <c r="B15" s="5" t="s">
        <v>5</v>
      </c>
      <c r="C15" s="5" t="s">
        <v>12</v>
      </c>
      <c r="D15" s="5" t="s">
        <v>16</v>
      </c>
      <c r="E15" s="5" t="s">
        <v>18</v>
      </c>
      <c r="F15" s="41">
        <f t="shared" si="2"/>
        <v>865</v>
      </c>
      <c r="G15" s="8">
        <v>865000</v>
      </c>
      <c r="H15" s="114">
        <f t="shared" si="4"/>
        <v>219.10084000000001</v>
      </c>
      <c r="I15" s="34">
        <v>219100.84</v>
      </c>
      <c r="J15" s="35">
        <f t="shared" si="0"/>
        <v>25.32957687861272</v>
      </c>
      <c r="K15" s="32"/>
      <c r="L15" s="33"/>
      <c r="M15" s="33"/>
      <c r="N15" s="33"/>
    </row>
    <row r="16" spans="1:14" ht="63" outlineLevel="4">
      <c r="A16" s="10" t="s">
        <v>19</v>
      </c>
      <c r="B16" s="5" t="s">
        <v>5</v>
      </c>
      <c r="C16" s="5" t="s">
        <v>20</v>
      </c>
      <c r="D16" s="5" t="s">
        <v>7</v>
      </c>
      <c r="E16" s="5" t="s">
        <v>8</v>
      </c>
      <c r="F16" s="41">
        <f t="shared" si="2"/>
        <v>2786.0157999999997</v>
      </c>
      <c r="G16" s="8">
        <f>G17+G22</f>
        <v>2786015.8</v>
      </c>
      <c r="H16" s="114">
        <f t="shared" ref="H16:I16" si="5">H17+H22</f>
        <v>655.44607999999994</v>
      </c>
      <c r="I16" s="8">
        <f t="shared" si="5"/>
        <v>655446.07999999996</v>
      </c>
      <c r="J16" s="35">
        <f t="shared" si="0"/>
        <v>23.526287252211564</v>
      </c>
      <c r="K16" s="32"/>
      <c r="L16" s="33"/>
      <c r="M16" s="33"/>
      <c r="N16" s="33"/>
    </row>
    <row r="17" spans="1:14" ht="78.75" outlineLevel="5">
      <c r="A17" s="10" t="s">
        <v>138</v>
      </c>
      <c r="B17" s="5" t="s">
        <v>5</v>
      </c>
      <c r="C17" s="5" t="s">
        <v>20</v>
      </c>
      <c r="D17" s="5" t="s">
        <v>14</v>
      </c>
      <c r="E17" s="5" t="s">
        <v>8</v>
      </c>
      <c r="F17" s="41">
        <f t="shared" si="2"/>
        <v>2786.0157999999997</v>
      </c>
      <c r="G17" s="8">
        <f>G18</f>
        <v>2786015.8</v>
      </c>
      <c r="H17" s="114">
        <f t="shared" ref="H17:I17" si="6">H18</f>
        <v>655.44607999999994</v>
      </c>
      <c r="I17" s="8">
        <f t="shared" si="6"/>
        <v>655446.07999999996</v>
      </c>
      <c r="J17" s="35">
        <f t="shared" si="0"/>
        <v>23.526287252211564</v>
      </c>
      <c r="K17" s="32"/>
      <c r="L17" s="33"/>
      <c r="M17" s="33"/>
      <c r="N17" s="33"/>
    </row>
    <row r="18" spans="1:14" ht="31.5" outlineLevel="5">
      <c r="A18" s="10" t="s">
        <v>21</v>
      </c>
      <c r="B18" s="5" t="s">
        <v>5</v>
      </c>
      <c r="C18" s="5" t="s">
        <v>20</v>
      </c>
      <c r="D18" s="5" t="s">
        <v>22</v>
      </c>
      <c r="E18" s="5" t="s">
        <v>8</v>
      </c>
      <c r="F18" s="41">
        <f t="shared" si="2"/>
        <v>2786.0157999999997</v>
      </c>
      <c r="G18" s="8">
        <f>G19+G20+G21</f>
        <v>2786015.8</v>
      </c>
      <c r="H18" s="114">
        <f t="shared" ref="H18:I18" si="7">H19+H20+H21</f>
        <v>655.44607999999994</v>
      </c>
      <c r="I18" s="8">
        <f t="shared" si="7"/>
        <v>655446.07999999996</v>
      </c>
      <c r="J18" s="35">
        <f t="shared" si="0"/>
        <v>23.526287252211564</v>
      </c>
      <c r="K18" s="32"/>
      <c r="L18" s="33"/>
      <c r="M18" s="33"/>
      <c r="N18" s="33"/>
    </row>
    <row r="19" spans="1:14" ht="78.75" outlineLevel="5">
      <c r="A19" s="10" t="s">
        <v>17</v>
      </c>
      <c r="B19" s="5" t="s">
        <v>5</v>
      </c>
      <c r="C19" s="5" t="s">
        <v>20</v>
      </c>
      <c r="D19" s="5" t="s">
        <v>22</v>
      </c>
      <c r="E19" s="5" t="s">
        <v>18</v>
      </c>
      <c r="F19" s="41">
        <f t="shared" si="2"/>
        <v>2004</v>
      </c>
      <c r="G19" s="8">
        <v>2004000</v>
      </c>
      <c r="H19" s="113">
        <f t="shared" si="4"/>
        <v>478.31743</v>
      </c>
      <c r="I19" s="34">
        <v>478317.43</v>
      </c>
      <c r="J19" s="35">
        <f t="shared" si="0"/>
        <v>23.868135229540918</v>
      </c>
      <c r="K19" s="32"/>
      <c r="L19" s="33"/>
      <c r="M19" s="33"/>
      <c r="N19" s="33"/>
    </row>
    <row r="20" spans="1:14" ht="31.5" outlineLevel="5">
      <c r="A20" s="10" t="s">
        <v>23</v>
      </c>
      <c r="B20" s="5" t="s">
        <v>5</v>
      </c>
      <c r="C20" s="5" t="s">
        <v>20</v>
      </c>
      <c r="D20" s="5" t="s">
        <v>22</v>
      </c>
      <c r="E20" s="5" t="s">
        <v>24</v>
      </c>
      <c r="F20" s="41">
        <f t="shared" si="2"/>
        <v>712.12180000000001</v>
      </c>
      <c r="G20" s="24">
        <v>712121.8</v>
      </c>
      <c r="H20" s="113">
        <f t="shared" si="4"/>
        <v>159.63864999999998</v>
      </c>
      <c r="I20" s="34">
        <v>159638.65</v>
      </c>
      <c r="J20" s="35">
        <f t="shared" si="0"/>
        <v>22.417323834209256</v>
      </c>
      <c r="K20" s="32"/>
      <c r="L20" s="33"/>
      <c r="M20" s="33"/>
      <c r="N20" s="33"/>
    </row>
    <row r="21" spans="1:14" outlineLevel="5">
      <c r="A21" s="13" t="s">
        <v>25</v>
      </c>
      <c r="B21" s="5" t="s">
        <v>5</v>
      </c>
      <c r="C21" s="5" t="s">
        <v>20</v>
      </c>
      <c r="D21" s="5" t="s">
        <v>22</v>
      </c>
      <c r="E21" s="5" t="s">
        <v>26</v>
      </c>
      <c r="F21" s="41">
        <f t="shared" si="2"/>
        <v>69.894000000000005</v>
      </c>
      <c r="G21" s="24">
        <v>69894</v>
      </c>
      <c r="H21" s="113">
        <f t="shared" si="4"/>
        <v>17.489999999999998</v>
      </c>
      <c r="I21" s="34">
        <v>17490</v>
      </c>
      <c r="J21" s="35">
        <f t="shared" si="0"/>
        <v>25.023607176581674</v>
      </c>
      <c r="K21" s="32"/>
      <c r="L21" s="33"/>
      <c r="M21" s="33"/>
      <c r="N21" s="33"/>
    </row>
    <row r="22" spans="1:14" ht="63" hidden="1" outlineLevel="4">
      <c r="A22" s="43" t="s">
        <v>142</v>
      </c>
      <c r="B22" s="44" t="s">
        <v>5</v>
      </c>
      <c r="C22" s="17" t="s">
        <v>20</v>
      </c>
      <c r="D22" s="17" t="s">
        <v>136</v>
      </c>
      <c r="E22" s="17" t="s">
        <v>8</v>
      </c>
      <c r="F22" s="41">
        <f t="shared" si="2"/>
        <v>0</v>
      </c>
      <c r="G22" s="8">
        <f>G23</f>
        <v>0</v>
      </c>
      <c r="H22" s="113">
        <f t="shared" si="4"/>
        <v>0</v>
      </c>
      <c r="I22" s="34">
        <f t="shared" ref="I22:I23" si="8">I23</f>
        <v>0</v>
      </c>
      <c r="J22" s="35" t="e">
        <f t="shared" si="0"/>
        <v>#DIV/0!</v>
      </c>
      <c r="K22" s="32"/>
      <c r="L22" s="33"/>
      <c r="M22" s="33"/>
      <c r="N22" s="33"/>
    </row>
    <row r="23" spans="1:14" ht="63" hidden="1" outlineLevel="5">
      <c r="A23" s="43" t="s">
        <v>143</v>
      </c>
      <c r="B23" s="44">
        <v>981</v>
      </c>
      <c r="C23" s="17" t="s">
        <v>20</v>
      </c>
      <c r="D23" s="17" t="s">
        <v>136</v>
      </c>
      <c r="E23" s="17" t="s">
        <v>8</v>
      </c>
      <c r="F23" s="41">
        <f t="shared" si="2"/>
        <v>0</v>
      </c>
      <c r="G23" s="15">
        <f>G24</f>
        <v>0</v>
      </c>
      <c r="H23" s="116">
        <f t="shared" ref="H23" si="9">H24</f>
        <v>0</v>
      </c>
      <c r="I23" s="15">
        <f t="shared" si="8"/>
        <v>0</v>
      </c>
      <c r="J23" s="35" t="e">
        <f t="shared" si="0"/>
        <v>#DIV/0!</v>
      </c>
      <c r="K23" s="32"/>
      <c r="L23" s="33"/>
      <c r="M23" s="33"/>
      <c r="N23" s="33"/>
    </row>
    <row r="24" spans="1:14" ht="31.5" hidden="1" outlineLevel="2">
      <c r="A24" s="45" t="s">
        <v>23</v>
      </c>
      <c r="B24" s="17">
        <v>981</v>
      </c>
      <c r="C24" s="17" t="s">
        <v>20</v>
      </c>
      <c r="D24" s="17" t="s">
        <v>136</v>
      </c>
      <c r="E24" s="17" t="s">
        <v>24</v>
      </c>
      <c r="F24" s="41">
        <f t="shared" si="2"/>
        <v>0</v>
      </c>
      <c r="G24" s="15">
        <v>0</v>
      </c>
      <c r="H24" s="113">
        <f t="shared" si="4"/>
        <v>0</v>
      </c>
      <c r="I24" s="34">
        <v>0</v>
      </c>
      <c r="J24" s="35" t="e">
        <f t="shared" si="0"/>
        <v>#DIV/0!</v>
      </c>
      <c r="K24" s="32"/>
      <c r="L24" s="33"/>
      <c r="M24" s="33"/>
      <c r="N24" s="33"/>
    </row>
    <row r="25" spans="1:14" ht="47.45" customHeight="1" outlineLevel="3">
      <c r="A25" s="10" t="s">
        <v>27</v>
      </c>
      <c r="B25" s="5" t="s">
        <v>5</v>
      </c>
      <c r="C25" s="5" t="s">
        <v>28</v>
      </c>
      <c r="D25" s="5" t="s">
        <v>7</v>
      </c>
      <c r="E25" s="5" t="s">
        <v>8</v>
      </c>
      <c r="F25" s="41">
        <f t="shared" si="2"/>
        <v>10</v>
      </c>
      <c r="G25" s="8">
        <f>G26</f>
        <v>10000</v>
      </c>
      <c r="H25" s="113">
        <f t="shared" si="4"/>
        <v>0</v>
      </c>
      <c r="I25" s="34">
        <v>0</v>
      </c>
      <c r="J25" s="35">
        <f t="shared" si="0"/>
        <v>0</v>
      </c>
      <c r="K25" s="32"/>
      <c r="L25" s="33"/>
      <c r="M25" s="33"/>
      <c r="N25" s="33"/>
    </row>
    <row r="26" spans="1:14" ht="78.75" outlineLevel="4">
      <c r="A26" s="10" t="s">
        <v>138</v>
      </c>
      <c r="B26" s="5" t="s">
        <v>5</v>
      </c>
      <c r="C26" s="5" t="s">
        <v>28</v>
      </c>
      <c r="D26" s="5" t="s">
        <v>14</v>
      </c>
      <c r="E26" s="5" t="s">
        <v>8</v>
      </c>
      <c r="F26" s="41">
        <f t="shared" si="2"/>
        <v>10</v>
      </c>
      <c r="G26" s="8">
        <f>G27</f>
        <v>10000</v>
      </c>
      <c r="H26" s="113">
        <f t="shared" si="4"/>
        <v>0</v>
      </c>
      <c r="I26" s="34">
        <v>0</v>
      </c>
      <c r="J26" s="35">
        <f t="shared" si="0"/>
        <v>0</v>
      </c>
      <c r="K26" s="32"/>
      <c r="L26" s="33"/>
      <c r="M26" s="33"/>
      <c r="N26" s="33"/>
    </row>
    <row r="27" spans="1:14" outlineLevel="5">
      <c r="A27" s="10" t="s">
        <v>29</v>
      </c>
      <c r="B27" s="5" t="s">
        <v>5</v>
      </c>
      <c r="C27" s="5" t="s">
        <v>28</v>
      </c>
      <c r="D27" s="5" t="s">
        <v>30</v>
      </c>
      <c r="E27" s="5" t="s">
        <v>8</v>
      </c>
      <c r="F27" s="41">
        <f t="shared" si="2"/>
        <v>10</v>
      </c>
      <c r="G27" s="8">
        <f t="shared" ref="G27" si="10">G28</f>
        <v>10000</v>
      </c>
      <c r="H27" s="113">
        <f t="shared" ref="H27:H28" si="11">ROUND(I27/1000,1)</f>
        <v>0</v>
      </c>
      <c r="I27" s="34">
        <f>I28</f>
        <v>0</v>
      </c>
      <c r="J27" s="38">
        <f t="shared" si="0"/>
        <v>0</v>
      </c>
      <c r="K27" s="32"/>
      <c r="L27" s="33"/>
      <c r="M27" s="33"/>
      <c r="N27" s="33"/>
    </row>
    <row r="28" spans="1:14" outlineLevel="5">
      <c r="A28" s="10" t="s">
        <v>25</v>
      </c>
      <c r="B28" s="5" t="s">
        <v>5</v>
      </c>
      <c r="C28" s="5" t="s">
        <v>28</v>
      </c>
      <c r="D28" s="5" t="s">
        <v>30</v>
      </c>
      <c r="E28" s="5" t="s">
        <v>26</v>
      </c>
      <c r="F28" s="41">
        <f t="shared" si="2"/>
        <v>10</v>
      </c>
      <c r="G28" s="8">
        <v>10000</v>
      </c>
      <c r="H28" s="113">
        <f t="shared" si="11"/>
        <v>0</v>
      </c>
      <c r="I28" s="34">
        <v>0</v>
      </c>
      <c r="J28" s="38">
        <f t="shared" si="0"/>
        <v>0</v>
      </c>
      <c r="K28" s="32"/>
      <c r="L28" s="33"/>
      <c r="M28" s="33"/>
      <c r="N28" s="33"/>
    </row>
    <row r="29" spans="1:14" outlineLevel="4">
      <c r="A29" s="10" t="s">
        <v>31</v>
      </c>
      <c r="B29" s="5" t="s">
        <v>5</v>
      </c>
      <c r="C29" s="5" t="s">
        <v>32</v>
      </c>
      <c r="D29" s="5" t="s">
        <v>7</v>
      </c>
      <c r="E29" s="5" t="s">
        <v>8</v>
      </c>
      <c r="F29" s="41">
        <f t="shared" si="2"/>
        <v>2025.3624499999999</v>
      </c>
      <c r="G29" s="8">
        <f>G30+G47+G43</f>
        <v>2025362.45</v>
      </c>
      <c r="H29" s="114">
        <f>H30+H47+H43</f>
        <v>465.05183000000005</v>
      </c>
      <c r="I29" s="8">
        <f>I30+I47+I43</f>
        <v>465009.83</v>
      </c>
      <c r="J29" s="35">
        <f t="shared" si="0"/>
        <v>22.961412659743942</v>
      </c>
      <c r="K29" s="32"/>
      <c r="L29" s="33"/>
      <c r="M29" s="33"/>
      <c r="N29" s="33"/>
    </row>
    <row r="30" spans="1:14" ht="78.75" outlineLevel="5">
      <c r="A30" s="10" t="s">
        <v>138</v>
      </c>
      <c r="B30" s="5" t="s">
        <v>5</v>
      </c>
      <c r="C30" s="5" t="s">
        <v>32</v>
      </c>
      <c r="D30" s="5" t="s">
        <v>14</v>
      </c>
      <c r="E30" s="5" t="s">
        <v>8</v>
      </c>
      <c r="F30" s="41">
        <f t="shared" si="2"/>
        <v>1955.1124499999999</v>
      </c>
      <c r="G30" s="8">
        <f>G31+G37+G39+G41+G35</f>
        <v>1955112.45</v>
      </c>
      <c r="H30" s="114">
        <f t="shared" ref="H30" si="12">H31+H37+H39+H41</f>
        <v>424.55183000000005</v>
      </c>
      <c r="I30" s="8">
        <f>I31+I37+I39+I41+I35</f>
        <v>424551.83</v>
      </c>
      <c r="J30" s="35">
        <f t="shared" si="0"/>
        <v>21.714957111546195</v>
      </c>
      <c r="K30" s="32"/>
      <c r="L30" s="33"/>
      <c r="M30" s="33"/>
      <c r="N30" s="33"/>
    </row>
    <row r="31" spans="1:14" ht="53.25" customHeight="1" outlineLevel="3">
      <c r="A31" s="10" t="s">
        <v>33</v>
      </c>
      <c r="B31" s="5" t="s">
        <v>5</v>
      </c>
      <c r="C31" s="5" t="s">
        <v>32</v>
      </c>
      <c r="D31" s="5" t="s">
        <v>34</v>
      </c>
      <c r="E31" s="5" t="s">
        <v>8</v>
      </c>
      <c r="F31" s="41">
        <f t="shared" si="2"/>
        <v>1932.81645</v>
      </c>
      <c r="G31" s="8">
        <f>G32+G33+G34</f>
        <v>1932816.45</v>
      </c>
      <c r="H31" s="114">
        <f t="shared" ref="H31" si="13">H32+H33+H34</f>
        <v>406.45583000000005</v>
      </c>
      <c r="I31" s="8">
        <f>I32+I33+I34</f>
        <v>406455.83</v>
      </c>
      <c r="J31" s="35">
        <f t="shared" si="0"/>
        <v>21.029199642832097</v>
      </c>
      <c r="K31" s="32"/>
      <c r="L31" s="33"/>
      <c r="M31" s="33"/>
      <c r="N31" s="33"/>
    </row>
    <row r="32" spans="1:14" ht="78.75" outlineLevel="4">
      <c r="A32" s="10" t="s">
        <v>17</v>
      </c>
      <c r="B32" s="5" t="s">
        <v>5</v>
      </c>
      <c r="C32" s="5" t="s">
        <v>32</v>
      </c>
      <c r="D32" s="5" t="s">
        <v>34</v>
      </c>
      <c r="E32" s="5" t="s">
        <v>18</v>
      </c>
      <c r="F32" s="41">
        <f t="shared" si="2"/>
        <v>1729.4</v>
      </c>
      <c r="G32" s="8">
        <v>1729400</v>
      </c>
      <c r="H32" s="113">
        <f t="shared" si="4"/>
        <v>378.21583000000004</v>
      </c>
      <c r="I32" s="34">
        <v>378215.83</v>
      </c>
      <c r="J32" s="35">
        <f t="shared" si="0"/>
        <v>21.869771597085695</v>
      </c>
      <c r="K32" s="32"/>
      <c r="L32" s="33"/>
      <c r="M32" s="33"/>
      <c r="N32" s="33"/>
    </row>
    <row r="33" spans="1:14" ht="31.5" outlineLevel="4">
      <c r="A33" s="10" t="s">
        <v>23</v>
      </c>
      <c r="B33" s="5" t="s">
        <v>5</v>
      </c>
      <c r="C33" s="5" t="s">
        <v>32</v>
      </c>
      <c r="D33" s="5" t="s">
        <v>34</v>
      </c>
      <c r="E33" s="5" t="s">
        <v>24</v>
      </c>
      <c r="F33" s="41">
        <f t="shared" si="2"/>
        <v>65</v>
      </c>
      <c r="G33" s="107">
        <v>65000</v>
      </c>
      <c r="H33" s="113">
        <f t="shared" si="4"/>
        <v>28.24</v>
      </c>
      <c r="I33" s="34">
        <v>28240</v>
      </c>
      <c r="J33" s="35">
        <f t="shared" si="0"/>
        <v>43.446153846153848</v>
      </c>
      <c r="K33" s="32"/>
      <c r="L33" s="33"/>
      <c r="M33" s="33"/>
      <c r="N33" s="33"/>
    </row>
    <row r="34" spans="1:14" outlineLevel="5">
      <c r="A34" s="10" t="s">
        <v>144</v>
      </c>
      <c r="B34" s="5">
        <v>981</v>
      </c>
      <c r="C34" s="5" t="s">
        <v>32</v>
      </c>
      <c r="D34" s="5" t="s">
        <v>34</v>
      </c>
      <c r="E34" s="5">
        <v>800</v>
      </c>
      <c r="F34" s="41">
        <f t="shared" si="2"/>
        <v>138.41645</v>
      </c>
      <c r="G34" s="107">
        <v>138416.45000000001</v>
      </c>
      <c r="H34" s="113">
        <f t="shared" si="4"/>
        <v>0</v>
      </c>
      <c r="I34" s="34">
        <v>0</v>
      </c>
      <c r="J34" s="35">
        <f t="shared" si="0"/>
        <v>0</v>
      </c>
      <c r="K34" s="32"/>
      <c r="L34" s="33"/>
      <c r="M34" s="33"/>
      <c r="N34" s="33"/>
    </row>
    <row r="35" spans="1:14" ht="31.5" outlineLevel="5">
      <c r="A35" s="10" t="s">
        <v>287</v>
      </c>
      <c r="B35" s="5">
        <v>981</v>
      </c>
      <c r="C35" s="5" t="s">
        <v>32</v>
      </c>
      <c r="D35" s="184" t="s">
        <v>315</v>
      </c>
      <c r="E35" s="5" t="s">
        <v>8</v>
      </c>
      <c r="F35" s="41">
        <f t="shared" si="2"/>
        <v>1.4</v>
      </c>
      <c r="G35" s="107">
        <f>G36</f>
        <v>1400</v>
      </c>
      <c r="H35" s="113">
        <f t="shared" si="4"/>
        <v>0</v>
      </c>
      <c r="I35" s="34">
        <f>I36</f>
        <v>0</v>
      </c>
      <c r="J35" s="35">
        <f t="shared" si="0"/>
        <v>0</v>
      </c>
      <c r="K35" s="32"/>
      <c r="L35" s="33"/>
      <c r="M35" s="33"/>
      <c r="N35" s="33"/>
    </row>
    <row r="36" spans="1:14" outlineLevel="5">
      <c r="A36" s="10" t="s">
        <v>288</v>
      </c>
      <c r="B36" s="5">
        <v>981</v>
      </c>
      <c r="C36" s="5" t="s">
        <v>32</v>
      </c>
      <c r="D36" s="184" t="s">
        <v>315</v>
      </c>
      <c r="E36" s="5">
        <v>500</v>
      </c>
      <c r="F36" s="41">
        <f t="shared" si="2"/>
        <v>1.4</v>
      </c>
      <c r="G36" s="107">
        <v>1400</v>
      </c>
      <c r="H36" s="113">
        <f t="shared" si="4"/>
        <v>0</v>
      </c>
      <c r="I36" s="34">
        <v>0</v>
      </c>
      <c r="J36" s="35">
        <f t="shared" si="0"/>
        <v>0</v>
      </c>
      <c r="K36" s="32"/>
      <c r="L36" s="33"/>
      <c r="M36" s="33"/>
      <c r="N36" s="33"/>
    </row>
    <row r="37" spans="1:14" outlineLevel="1">
      <c r="A37" s="10" t="s">
        <v>35</v>
      </c>
      <c r="B37" s="5" t="s">
        <v>5</v>
      </c>
      <c r="C37" s="5" t="s">
        <v>32</v>
      </c>
      <c r="D37" s="5" t="s">
        <v>36</v>
      </c>
      <c r="E37" s="5" t="s">
        <v>8</v>
      </c>
      <c r="F37" s="41">
        <f t="shared" si="2"/>
        <v>18.096</v>
      </c>
      <c r="G37" s="8">
        <f>G38</f>
        <v>18096</v>
      </c>
      <c r="H37" s="113">
        <f t="shared" si="4"/>
        <v>18.096</v>
      </c>
      <c r="I37" s="34">
        <f t="shared" ref="I37" si="14">I38</f>
        <v>18096</v>
      </c>
      <c r="J37" s="35">
        <f t="shared" si="0"/>
        <v>100</v>
      </c>
      <c r="K37" s="32"/>
      <c r="L37" s="33"/>
      <c r="M37" s="33"/>
      <c r="N37" s="33"/>
    </row>
    <row r="38" spans="1:14" outlineLevel="2">
      <c r="A38" s="10" t="s">
        <v>25</v>
      </c>
      <c r="B38" s="14" t="s">
        <v>5</v>
      </c>
      <c r="C38" s="14" t="s">
        <v>32</v>
      </c>
      <c r="D38" s="14" t="s">
        <v>36</v>
      </c>
      <c r="E38" s="14" t="s">
        <v>26</v>
      </c>
      <c r="F38" s="46">
        <f>G38/1000</f>
        <v>18.096</v>
      </c>
      <c r="G38" s="8">
        <v>18096</v>
      </c>
      <c r="H38" s="113">
        <f t="shared" si="4"/>
        <v>18.096</v>
      </c>
      <c r="I38" s="34">
        <v>18096</v>
      </c>
      <c r="J38" s="35">
        <f t="shared" si="0"/>
        <v>100</v>
      </c>
      <c r="K38" s="32"/>
      <c r="L38" s="33"/>
      <c r="M38" s="33"/>
      <c r="N38" s="33"/>
    </row>
    <row r="39" spans="1:14" ht="47.25" hidden="1" outlineLevel="4">
      <c r="A39" s="10" t="s">
        <v>145</v>
      </c>
      <c r="B39" s="5" t="s">
        <v>5</v>
      </c>
      <c r="C39" s="5" t="s">
        <v>32</v>
      </c>
      <c r="D39" s="5" t="s">
        <v>129</v>
      </c>
      <c r="E39" s="17" t="s">
        <v>8</v>
      </c>
      <c r="F39" s="41">
        <f t="shared" ref="F39:F40" si="15">G39/1000</f>
        <v>0</v>
      </c>
      <c r="G39" s="8">
        <f>G40</f>
        <v>0</v>
      </c>
      <c r="H39" s="113">
        <f t="shared" si="4"/>
        <v>0</v>
      </c>
      <c r="I39" s="34">
        <f>I40</f>
        <v>0</v>
      </c>
      <c r="J39" s="35" t="e">
        <f t="shared" si="0"/>
        <v>#DIV/0!</v>
      </c>
      <c r="K39" s="32"/>
      <c r="L39" s="33"/>
      <c r="M39" s="33"/>
      <c r="N39" s="33"/>
    </row>
    <row r="40" spans="1:14" ht="78.75" hidden="1" outlineLevel="5">
      <c r="A40" s="13" t="s">
        <v>17</v>
      </c>
      <c r="B40" s="5" t="s">
        <v>5</v>
      </c>
      <c r="C40" s="5" t="s">
        <v>32</v>
      </c>
      <c r="D40" s="5" t="s">
        <v>129</v>
      </c>
      <c r="E40" s="5" t="s">
        <v>18</v>
      </c>
      <c r="F40" s="41">
        <f t="shared" si="15"/>
        <v>0</v>
      </c>
      <c r="G40" s="8">
        <v>0</v>
      </c>
      <c r="H40" s="113">
        <f t="shared" si="4"/>
        <v>0</v>
      </c>
      <c r="I40" s="34">
        <v>0</v>
      </c>
      <c r="J40" s="35" t="e">
        <f t="shared" si="0"/>
        <v>#DIV/0!</v>
      </c>
      <c r="K40" s="32"/>
      <c r="L40" s="33"/>
      <c r="M40" s="33"/>
      <c r="N40" s="33"/>
    </row>
    <row r="41" spans="1:14" ht="31.5" outlineLevel="3" collapsed="1">
      <c r="A41" s="22" t="s">
        <v>124</v>
      </c>
      <c r="B41" s="47" t="s">
        <v>5</v>
      </c>
      <c r="C41" s="47" t="s">
        <v>32</v>
      </c>
      <c r="D41" s="48" t="s">
        <v>289</v>
      </c>
      <c r="E41" s="47" t="s">
        <v>8</v>
      </c>
      <c r="F41" s="46">
        <f t="shared" si="2"/>
        <v>2.8</v>
      </c>
      <c r="G41" s="145">
        <f>G42</f>
        <v>2800</v>
      </c>
      <c r="H41" s="113">
        <f t="shared" si="4"/>
        <v>0</v>
      </c>
      <c r="I41" s="34">
        <f>I42</f>
        <v>0</v>
      </c>
      <c r="J41" s="35">
        <f t="shared" si="0"/>
        <v>0</v>
      </c>
      <c r="K41" s="32"/>
      <c r="L41" s="33"/>
      <c r="M41" s="33"/>
      <c r="N41" s="33"/>
    </row>
    <row r="42" spans="1:14" ht="31.5" outlineLevel="4">
      <c r="A42" s="37" t="s">
        <v>146</v>
      </c>
      <c r="B42" s="49" t="s">
        <v>5</v>
      </c>
      <c r="C42" s="49" t="s">
        <v>32</v>
      </c>
      <c r="D42" s="50" t="s">
        <v>289</v>
      </c>
      <c r="E42" s="49" t="s">
        <v>24</v>
      </c>
      <c r="F42" s="46">
        <f t="shared" si="2"/>
        <v>2.8</v>
      </c>
      <c r="G42" s="146">
        <v>2800</v>
      </c>
      <c r="H42" s="113">
        <f t="shared" si="4"/>
        <v>0</v>
      </c>
      <c r="I42" s="34">
        <v>0</v>
      </c>
      <c r="J42" s="35">
        <f t="shared" si="0"/>
        <v>0</v>
      </c>
      <c r="K42" s="32"/>
      <c r="L42" s="33"/>
      <c r="M42" s="33"/>
      <c r="N42" s="33"/>
    </row>
    <row r="43" spans="1:14" ht="47.25" outlineLevel="5">
      <c r="A43" s="10" t="s">
        <v>147</v>
      </c>
      <c r="B43" s="51" t="s">
        <v>5</v>
      </c>
      <c r="C43" s="51" t="s">
        <v>32</v>
      </c>
      <c r="D43" s="51" t="s">
        <v>37</v>
      </c>
      <c r="E43" s="52" t="s">
        <v>8</v>
      </c>
      <c r="F43" s="53">
        <f t="shared" si="2"/>
        <v>70.25</v>
      </c>
      <c r="G43" s="54">
        <f>G44</f>
        <v>70250</v>
      </c>
      <c r="H43" s="185">
        <f t="shared" ref="H43" si="16">H44</f>
        <v>40.5</v>
      </c>
      <c r="I43" s="54">
        <f>I44</f>
        <v>40458</v>
      </c>
      <c r="J43" s="35">
        <f t="shared" si="0"/>
        <v>57.651245551601427</v>
      </c>
      <c r="K43" s="32"/>
      <c r="L43" s="33"/>
      <c r="M43" s="33"/>
      <c r="N43" s="33"/>
    </row>
    <row r="44" spans="1:14" ht="31.5" outlineLevel="5">
      <c r="A44" s="10" t="s">
        <v>38</v>
      </c>
      <c r="B44" s="5" t="s">
        <v>5</v>
      </c>
      <c r="C44" s="5" t="s">
        <v>32</v>
      </c>
      <c r="D44" s="5" t="s">
        <v>39</v>
      </c>
      <c r="E44" s="5" t="s">
        <v>8</v>
      </c>
      <c r="F44" s="55">
        <f t="shared" si="2"/>
        <v>70.25</v>
      </c>
      <c r="G44" s="8">
        <f>G46+G45</f>
        <v>70250</v>
      </c>
      <c r="H44" s="114">
        <f t="shared" ref="H44:I44" si="17">H46+H45</f>
        <v>40.5</v>
      </c>
      <c r="I44" s="8">
        <f t="shared" si="17"/>
        <v>40458</v>
      </c>
      <c r="J44" s="35">
        <f t="shared" si="0"/>
        <v>57.651245551601427</v>
      </c>
      <c r="K44" s="32"/>
      <c r="L44" s="33"/>
      <c r="M44" s="33"/>
      <c r="N44" s="33"/>
    </row>
    <row r="45" spans="1:14" ht="47.25" outlineLevel="5">
      <c r="A45" s="37" t="s">
        <v>140</v>
      </c>
      <c r="B45" s="49" t="s">
        <v>5</v>
      </c>
      <c r="C45" s="49" t="s">
        <v>32</v>
      </c>
      <c r="D45" s="50" t="s">
        <v>39</v>
      </c>
      <c r="E45" s="49" t="s">
        <v>24</v>
      </c>
      <c r="F45" s="46">
        <f t="shared" si="2"/>
        <v>65</v>
      </c>
      <c r="G45" s="8">
        <v>65000</v>
      </c>
      <c r="H45" s="186">
        <f>ROUND(I45/1000,1)</f>
        <v>39.200000000000003</v>
      </c>
      <c r="I45" s="34">
        <v>39208</v>
      </c>
      <c r="J45" s="35">
        <f t="shared" si="0"/>
        <v>60.307692307692307</v>
      </c>
      <c r="K45" s="32"/>
      <c r="L45" s="33"/>
      <c r="M45" s="33"/>
      <c r="N45" s="33"/>
    </row>
    <row r="46" spans="1:14" outlineLevel="5">
      <c r="A46" s="10" t="s">
        <v>25</v>
      </c>
      <c r="B46" s="5" t="s">
        <v>5</v>
      </c>
      <c r="C46" s="5" t="s">
        <v>32</v>
      </c>
      <c r="D46" s="5" t="s">
        <v>39</v>
      </c>
      <c r="E46" s="5" t="s">
        <v>26</v>
      </c>
      <c r="F46" s="41">
        <f>G46/1000-0.1</f>
        <v>5.15</v>
      </c>
      <c r="G46" s="8">
        <v>5250</v>
      </c>
      <c r="H46" s="186">
        <f>ROUND(I46/1000,1)</f>
        <v>1.3</v>
      </c>
      <c r="I46" s="34">
        <v>1250</v>
      </c>
      <c r="J46" s="35">
        <f t="shared" si="0"/>
        <v>25.242718446601941</v>
      </c>
      <c r="K46" s="32"/>
      <c r="L46" s="33"/>
      <c r="M46" s="33"/>
      <c r="N46" s="33"/>
    </row>
    <row r="47" spans="1:14" ht="47.25" hidden="1" outlineLevel="5">
      <c r="A47" s="43" t="s">
        <v>148</v>
      </c>
      <c r="B47" s="42" t="s">
        <v>5</v>
      </c>
      <c r="C47" s="5" t="s">
        <v>32</v>
      </c>
      <c r="D47" s="17" t="s">
        <v>137</v>
      </c>
      <c r="E47" s="5" t="s">
        <v>8</v>
      </c>
      <c r="F47" s="41">
        <f>G47/1000</f>
        <v>0</v>
      </c>
      <c r="G47" s="8">
        <f>G48</f>
        <v>0</v>
      </c>
      <c r="H47" s="186">
        <f t="shared" ref="H47:H48" si="18">ROUND(I47/1000,1)</f>
        <v>0</v>
      </c>
      <c r="I47" s="34">
        <v>0</v>
      </c>
      <c r="J47" s="35" t="e">
        <f t="shared" si="0"/>
        <v>#DIV/0!</v>
      </c>
      <c r="K47" s="32"/>
      <c r="L47" s="33"/>
      <c r="M47" s="33"/>
      <c r="N47" s="33"/>
    </row>
    <row r="48" spans="1:14" ht="31.5" hidden="1" outlineLevel="5">
      <c r="A48" s="43" t="s">
        <v>149</v>
      </c>
      <c r="B48" s="5" t="s">
        <v>5</v>
      </c>
      <c r="C48" s="17" t="s">
        <v>32</v>
      </c>
      <c r="D48" s="17" t="s">
        <v>136</v>
      </c>
      <c r="E48" s="17" t="s">
        <v>8</v>
      </c>
      <c r="F48" s="41">
        <f>G48/1000</f>
        <v>0</v>
      </c>
      <c r="G48" s="8">
        <f>G49</f>
        <v>0</v>
      </c>
      <c r="H48" s="186">
        <f t="shared" si="18"/>
        <v>0</v>
      </c>
      <c r="I48" s="34">
        <v>0</v>
      </c>
      <c r="J48" s="35" t="e">
        <f t="shared" si="0"/>
        <v>#DIV/0!</v>
      </c>
      <c r="K48" s="32"/>
      <c r="L48" s="33"/>
      <c r="M48" s="33"/>
      <c r="N48" s="33"/>
    </row>
    <row r="49" spans="1:14" ht="31.5" hidden="1" outlineLevel="1">
      <c r="A49" s="10" t="s">
        <v>23</v>
      </c>
      <c r="B49" s="5" t="s">
        <v>5</v>
      </c>
      <c r="C49" s="17" t="s">
        <v>32</v>
      </c>
      <c r="D49" s="17" t="s">
        <v>136</v>
      </c>
      <c r="E49" s="5" t="s">
        <v>24</v>
      </c>
      <c r="F49" s="41">
        <f t="shared" ref="F49" si="19">G49/1000</f>
        <v>0</v>
      </c>
      <c r="G49" s="24">
        <f>100000-100000</f>
        <v>0</v>
      </c>
      <c r="H49" s="187">
        <f t="shared" si="4"/>
        <v>0</v>
      </c>
      <c r="I49" s="34"/>
      <c r="J49" s="35" t="e">
        <f t="shared" si="0"/>
        <v>#DIV/0!</v>
      </c>
      <c r="K49" s="32"/>
      <c r="L49" s="33"/>
      <c r="M49" s="33"/>
      <c r="N49" s="33"/>
    </row>
    <row r="50" spans="1:14" ht="15.6" customHeight="1" outlineLevel="2">
      <c r="A50" s="12" t="s">
        <v>40</v>
      </c>
      <c r="B50" s="6" t="s">
        <v>5</v>
      </c>
      <c r="C50" s="6" t="s">
        <v>41</v>
      </c>
      <c r="D50" s="6" t="s">
        <v>7</v>
      </c>
      <c r="E50" s="6" t="s">
        <v>8</v>
      </c>
      <c r="F50" s="7">
        <f t="shared" si="2"/>
        <v>461.06</v>
      </c>
      <c r="G50" s="8">
        <f t="shared" ref="G50:G52" si="20">G51</f>
        <v>461060</v>
      </c>
      <c r="H50" s="188">
        <f t="shared" si="4"/>
        <v>75.864419999999996</v>
      </c>
      <c r="I50" s="34">
        <f t="shared" ref="I50:I52" si="21">I51</f>
        <v>75864.42</v>
      </c>
      <c r="J50" s="35">
        <f t="shared" si="0"/>
        <v>16.454348674792868</v>
      </c>
      <c r="K50" s="32"/>
      <c r="L50" s="33"/>
      <c r="M50" s="33"/>
      <c r="N50" s="33"/>
    </row>
    <row r="51" spans="1:14" ht="62.45" customHeight="1" outlineLevel="3">
      <c r="A51" s="10" t="s">
        <v>42</v>
      </c>
      <c r="B51" s="5" t="s">
        <v>5</v>
      </c>
      <c r="C51" s="5" t="s">
        <v>43</v>
      </c>
      <c r="D51" s="5" t="s">
        <v>7</v>
      </c>
      <c r="E51" s="5" t="s">
        <v>8</v>
      </c>
      <c r="F51" s="41">
        <f t="shared" si="2"/>
        <v>461.06</v>
      </c>
      <c r="G51" s="8">
        <f t="shared" si="20"/>
        <v>461060</v>
      </c>
      <c r="H51" s="187">
        <f t="shared" si="4"/>
        <v>75.864419999999996</v>
      </c>
      <c r="I51" s="34">
        <f t="shared" si="21"/>
        <v>75864.42</v>
      </c>
      <c r="J51" s="35">
        <f t="shared" si="0"/>
        <v>16.454348674792868</v>
      </c>
      <c r="K51" s="32"/>
      <c r="L51" s="33"/>
      <c r="M51" s="33"/>
      <c r="N51" s="33"/>
    </row>
    <row r="52" spans="1:14" ht="62.45" customHeight="1" outlineLevel="4">
      <c r="A52" s="10" t="s">
        <v>138</v>
      </c>
      <c r="B52" s="5" t="s">
        <v>5</v>
      </c>
      <c r="C52" s="5" t="s">
        <v>43</v>
      </c>
      <c r="D52" s="5" t="s">
        <v>14</v>
      </c>
      <c r="E52" s="5" t="s">
        <v>8</v>
      </c>
      <c r="F52" s="41">
        <f t="shared" si="2"/>
        <v>461.06</v>
      </c>
      <c r="G52" s="8">
        <f t="shared" si="20"/>
        <v>461060</v>
      </c>
      <c r="H52" s="113">
        <f t="shared" si="4"/>
        <v>75.864419999999996</v>
      </c>
      <c r="I52" s="34">
        <f t="shared" si="21"/>
        <v>75864.42</v>
      </c>
      <c r="J52" s="35">
        <f t="shared" si="0"/>
        <v>16.454348674792868</v>
      </c>
      <c r="K52" s="32"/>
      <c r="L52" s="33"/>
      <c r="M52" s="33"/>
      <c r="N52" s="33"/>
    </row>
    <row r="53" spans="1:14" ht="46.9" customHeight="1" outlineLevel="5">
      <c r="A53" s="10" t="s">
        <v>44</v>
      </c>
      <c r="B53" s="5" t="s">
        <v>5</v>
      </c>
      <c r="C53" s="5" t="s">
        <v>43</v>
      </c>
      <c r="D53" s="17" t="s">
        <v>290</v>
      </c>
      <c r="E53" s="5" t="s">
        <v>8</v>
      </c>
      <c r="F53" s="41">
        <f t="shared" si="2"/>
        <v>461.06</v>
      </c>
      <c r="G53" s="8">
        <f>G54+G55</f>
        <v>461060</v>
      </c>
      <c r="H53" s="115">
        <f t="shared" ref="H53:I53" si="22">H54+H55</f>
        <v>75.864419999999996</v>
      </c>
      <c r="I53" s="8">
        <f t="shared" si="22"/>
        <v>75864.42</v>
      </c>
      <c r="J53" s="35">
        <f t="shared" si="0"/>
        <v>16.454348674792868</v>
      </c>
      <c r="K53" s="32"/>
      <c r="L53" s="33"/>
      <c r="M53" s="33"/>
      <c r="N53" s="33"/>
    </row>
    <row r="54" spans="1:14" ht="62.45" customHeight="1" outlineLevel="4">
      <c r="A54" s="10" t="s">
        <v>17</v>
      </c>
      <c r="B54" s="5" t="s">
        <v>5</v>
      </c>
      <c r="C54" s="5" t="s">
        <v>43</v>
      </c>
      <c r="D54" s="17" t="s">
        <v>290</v>
      </c>
      <c r="E54" s="5" t="s">
        <v>18</v>
      </c>
      <c r="F54" s="41">
        <f t="shared" si="2"/>
        <v>427</v>
      </c>
      <c r="G54" s="107">
        <v>427000</v>
      </c>
      <c r="H54" s="113">
        <f t="shared" si="4"/>
        <v>75.864419999999996</v>
      </c>
      <c r="I54" s="34">
        <v>75864.42</v>
      </c>
      <c r="J54" s="35">
        <f t="shared" si="0"/>
        <v>17.766843091334895</v>
      </c>
      <c r="K54" s="32"/>
      <c r="L54" s="33"/>
      <c r="M54" s="33"/>
      <c r="N54" s="33"/>
    </row>
    <row r="55" spans="1:14" ht="46.9" customHeight="1" outlineLevel="5">
      <c r="A55" s="10" t="s">
        <v>23</v>
      </c>
      <c r="B55" s="5" t="s">
        <v>5</v>
      </c>
      <c r="C55" s="5" t="s">
        <v>43</v>
      </c>
      <c r="D55" s="56" t="s">
        <v>290</v>
      </c>
      <c r="E55" s="5" t="s">
        <v>24</v>
      </c>
      <c r="F55" s="41">
        <f t="shared" si="2"/>
        <v>34.06</v>
      </c>
      <c r="G55" s="8">
        <v>34060</v>
      </c>
      <c r="H55" s="113">
        <f t="shared" si="4"/>
        <v>0</v>
      </c>
      <c r="I55" s="34">
        <v>0</v>
      </c>
      <c r="J55" s="35">
        <f t="shared" si="0"/>
        <v>0</v>
      </c>
      <c r="K55" s="32"/>
      <c r="L55" s="33"/>
      <c r="M55" s="33"/>
      <c r="N55" s="33"/>
    </row>
    <row r="56" spans="1:14" ht="31.15" customHeight="1" outlineLevel="4">
      <c r="A56" s="12" t="s">
        <v>46</v>
      </c>
      <c r="B56" s="6" t="s">
        <v>5</v>
      </c>
      <c r="C56" s="6" t="s">
        <v>47</v>
      </c>
      <c r="D56" s="6" t="s">
        <v>7</v>
      </c>
      <c r="E56" s="6" t="s">
        <v>8</v>
      </c>
      <c r="F56" s="7">
        <f t="shared" si="2"/>
        <v>175.2</v>
      </c>
      <c r="G56" s="8">
        <f>G57</f>
        <v>175200</v>
      </c>
      <c r="H56" s="190">
        <f t="shared" ref="H56:I56" si="23">H57</f>
        <v>0</v>
      </c>
      <c r="I56" s="8">
        <f t="shared" si="23"/>
        <v>0</v>
      </c>
      <c r="J56" s="35">
        <f t="shared" si="0"/>
        <v>0</v>
      </c>
      <c r="K56" s="32"/>
      <c r="L56" s="33"/>
      <c r="M56" s="33"/>
      <c r="N56" s="33"/>
    </row>
    <row r="57" spans="1:14" ht="46.9" customHeight="1" outlineLevel="5">
      <c r="A57" s="10" t="s">
        <v>150</v>
      </c>
      <c r="B57" s="5" t="s">
        <v>5</v>
      </c>
      <c r="C57" s="5" t="s">
        <v>48</v>
      </c>
      <c r="D57" s="5" t="s">
        <v>7</v>
      </c>
      <c r="E57" s="5" t="s">
        <v>8</v>
      </c>
      <c r="F57" s="41">
        <f t="shared" si="2"/>
        <v>175.2</v>
      </c>
      <c r="G57" s="8">
        <f>G58+G61</f>
        <v>175200</v>
      </c>
      <c r="H57" s="115">
        <f t="shared" ref="H57:I57" si="24">H58+H61</f>
        <v>0</v>
      </c>
      <c r="I57" s="8">
        <f t="shared" si="24"/>
        <v>0</v>
      </c>
      <c r="J57" s="35">
        <f t="shared" si="0"/>
        <v>0</v>
      </c>
      <c r="K57" s="32"/>
      <c r="L57" s="33"/>
      <c r="M57" s="33"/>
      <c r="N57" s="33"/>
    </row>
    <row r="58" spans="1:14" ht="31.15" customHeight="1" outlineLevel="4">
      <c r="A58" s="10" t="s">
        <v>151</v>
      </c>
      <c r="B58" s="5" t="s">
        <v>5</v>
      </c>
      <c r="C58" s="5" t="s">
        <v>48</v>
      </c>
      <c r="D58" s="5" t="s">
        <v>49</v>
      </c>
      <c r="E58" s="5" t="s">
        <v>8</v>
      </c>
      <c r="F58" s="41">
        <f t="shared" si="2"/>
        <v>173</v>
      </c>
      <c r="G58" s="8">
        <f>G59</f>
        <v>173000</v>
      </c>
      <c r="H58" s="114">
        <f t="shared" si="4"/>
        <v>0</v>
      </c>
      <c r="I58" s="34">
        <f>I59</f>
        <v>0</v>
      </c>
      <c r="J58" s="35">
        <f t="shared" si="0"/>
        <v>0</v>
      </c>
      <c r="K58" s="32"/>
      <c r="L58" s="33"/>
      <c r="M58" s="33"/>
      <c r="N58" s="33"/>
    </row>
    <row r="59" spans="1:14" ht="46.9" customHeight="1" outlineLevel="5">
      <c r="A59" s="10" t="s">
        <v>50</v>
      </c>
      <c r="B59" s="5" t="s">
        <v>5</v>
      </c>
      <c r="C59" s="5" t="s">
        <v>48</v>
      </c>
      <c r="D59" s="5" t="s">
        <v>51</v>
      </c>
      <c r="E59" s="5" t="s">
        <v>8</v>
      </c>
      <c r="F59" s="41">
        <f t="shared" si="2"/>
        <v>173</v>
      </c>
      <c r="G59" s="8">
        <f t="shared" ref="G59" si="25">G60</f>
        <v>173000</v>
      </c>
      <c r="H59" s="114">
        <f t="shared" si="4"/>
        <v>0</v>
      </c>
      <c r="I59" s="34">
        <f>I60</f>
        <v>0</v>
      </c>
      <c r="J59" s="35">
        <f t="shared" si="0"/>
        <v>0</v>
      </c>
      <c r="K59" s="32"/>
      <c r="L59" s="33"/>
      <c r="M59" s="33"/>
      <c r="N59" s="33"/>
    </row>
    <row r="60" spans="1:14" ht="31.5" outlineLevel="2">
      <c r="A60" s="10" t="s">
        <v>23</v>
      </c>
      <c r="B60" s="5" t="s">
        <v>5</v>
      </c>
      <c r="C60" s="17" t="s">
        <v>48</v>
      </c>
      <c r="D60" s="5" t="s">
        <v>51</v>
      </c>
      <c r="E60" s="5" t="s">
        <v>24</v>
      </c>
      <c r="F60" s="41">
        <f t="shared" si="2"/>
        <v>173</v>
      </c>
      <c r="G60" s="24">
        <v>173000</v>
      </c>
      <c r="H60" s="114">
        <f t="shared" si="4"/>
        <v>0</v>
      </c>
      <c r="I60" s="34">
        <v>0</v>
      </c>
      <c r="J60" s="35">
        <f t="shared" si="0"/>
        <v>0</v>
      </c>
      <c r="K60" s="32"/>
      <c r="L60" s="33"/>
      <c r="M60" s="33"/>
      <c r="N60" s="33"/>
    </row>
    <row r="61" spans="1:14" ht="31.5" outlineLevel="3">
      <c r="A61" s="43" t="s">
        <v>152</v>
      </c>
      <c r="B61" s="17" t="s">
        <v>5</v>
      </c>
      <c r="C61" s="17" t="s">
        <v>132</v>
      </c>
      <c r="D61" s="57" t="s">
        <v>135</v>
      </c>
      <c r="E61" s="58" t="s">
        <v>8</v>
      </c>
      <c r="F61" s="41">
        <f>G61/1000</f>
        <v>2.2000000000000002</v>
      </c>
      <c r="G61" s="24">
        <f>G62</f>
        <v>2200</v>
      </c>
      <c r="H61" s="114">
        <f t="shared" si="4"/>
        <v>0</v>
      </c>
      <c r="I61" s="34">
        <f>I62+I66+I72</f>
        <v>0</v>
      </c>
      <c r="J61" s="35">
        <f t="shared" si="0"/>
        <v>0</v>
      </c>
      <c r="K61" s="32"/>
      <c r="L61" s="33"/>
      <c r="M61" s="33"/>
      <c r="N61" s="33"/>
    </row>
    <row r="62" spans="1:14" ht="31.5" outlineLevel="4">
      <c r="A62" s="59" t="s">
        <v>153</v>
      </c>
      <c r="B62" s="17" t="s">
        <v>5</v>
      </c>
      <c r="C62" s="17" t="s">
        <v>132</v>
      </c>
      <c r="D62" s="58" t="s">
        <v>154</v>
      </c>
      <c r="E62" s="58" t="s">
        <v>8</v>
      </c>
      <c r="F62" s="41">
        <f>F63+F66+F68</f>
        <v>2.2000000000000002</v>
      </c>
      <c r="G62" s="24">
        <f>G63+G66+G68</f>
        <v>2200</v>
      </c>
      <c r="H62" s="191">
        <f t="shared" ref="H62:I62" si="26">H63+H66+H68</f>
        <v>0</v>
      </c>
      <c r="I62" s="24">
        <f t="shared" si="26"/>
        <v>0</v>
      </c>
      <c r="J62" s="35">
        <f t="shared" si="0"/>
        <v>0</v>
      </c>
      <c r="K62" s="32"/>
      <c r="L62" s="33"/>
      <c r="M62" s="33"/>
      <c r="N62" s="33"/>
    </row>
    <row r="63" spans="1:14" ht="63" hidden="1" outlineLevel="5">
      <c r="A63" s="43" t="s">
        <v>155</v>
      </c>
      <c r="B63" s="17" t="s">
        <v>5</v>
      </c>
      <c r="C63" s="17" t="s">
        <v>132</v>
      </c>
      <c r="D63" s="58" t="s">
        <v>133</v>
      </c>
      <c r="E63" s="58" t="s">
        <v>8</v>
      </c>
      <c r="F63" s="41">
        <f>F64</f>
        <v>0</v>
      </c>
      <c r="G63" s="24">
        <f>G64</f>
        <v>0</v>
      </c>
      <c r="H63" s="114">
        <f t="shared" si="4"/>
        <v>0</v>
      </c>
      <c r="I63" s="34"/>
      <c r="J63" s="35" t="e">
        <f t="shared" si="0"/>
        <v>#DIV/0!</v>
      </c>
      <c r="K63" s="32"/>
      <c r="L63" s="33"/>
      <c r="M63" s="33"/>
      <c r="N63" s="33"/>
    </row>
    <row r="64" spans="1:14" ht="31.5" hidden="1" outlineLevel="5">
      <c r="A64" s="43" t="s">
        <v>156</v>
      </c>
      <c r="B64" s="17" t="s">
        <v>5</v>
      </c>
      <c r="C64" s="17" t="s">
        <v>132</v>
      </c>
      <c r="D64" s="58" t="s">
        <v>157</v>
      </c>
      <c r="E64" s="58" t="s">
        <v>8</v>
      </c>
      <c r="F64" s="41">
        <f>G65/1000</f>
        <v>0</v>
      </c>
      <c r="G64" s="24">
        <f>G65</f>
        <v>0</v>
      </c>
      <c r="H64" s="114">
        <f t="shared" si="4"/>
        <v>0</v>
      </c>
      <c r="I64" s="34">
        <f>I65</f>
        <v>0</v>
      </c>
      <c r="J64" s="35"/>
      <c r="K64" s="32"/>
      <c r="L64" s="33"/>
      <c r="M64" s="33"/>
      <c r="N64" s="33"/>
    </row>
    <row r="65" spans="1:14" ht="78.75" hidden="1" outlineLevel="5">
      <c r="A65" s="60" t="s">
        <v>130</v>
      </c>
      <c r="B65" s="17" t="s">
        <v>5</v>
      </c>
      <c r="C65" s="17" t="s">
        <v>132</v>
      </c>
      <c r="D65" s="58" t="s">
        <v>157</v>
      </c>
      <c r="E65" s="58" t="s">
        <v>18</v>
      </c>
      <c r="F65" s="41">
        <f t="shared" ref="F65:F70" si="27">G65/1000</f>
        <v>0</v>
      </c>
      <c r="G65" s="24">
        <v>0</v>
      </c>
      <c r="H65" s="114">
        <f t="shared" si="4"/>
        <v>0</v>
      </c>
      <c r="I65" s="34">
        <v>0</v>
      </c>
      <c r="J65" s="35"/>
      <c r="K65" s="32"/>
      <c r="L65" s="33"/>
      <c r="M65" s="33"/>
      <c r="N65" s="33"/>
    </row>
    <row r="66" spans="1:14" ht="46.9" hidden="1" customHeight="1" outlineLevel="4">
      <c r="A66" s="61" t="s">
        <v>158</v>
      </c>
      <c r="B66" s="17" t="s">
        <v>5</v>
      </c>
      <c r="C66" s="17" t="s">
        <v>132</v>
      </c>
      <c r="D66" s="58" t="s">
        <v>159</v>
      </c>
      <c r="E66" s="58" t="s">
        <v>8</v>
      </c>
      <c r="F66" s="41">
        <f t="shared" si="27"/>
        <v>0</v>
      </c>
      <c r="G66" s="24">
        <f>G67</f>
        <v>0</v>
      </c>
      <c r="H66" s="114">
        <f t="shared" si="4"/>
        <v>0</v>
      </c>
      <c r="I66" s="34">
        <f>I67</f>
        <v>0</v>
      </c>
      <c r="J66" s="35" t="e">
        <f t="shared" si="0"/>
        <v>#DIV/0!</v>
      </c>
      <c r="K66" s="32"/>
      <c r="L66" s="33"/>
      <c r="M66" s="33"/>
      <c r="N66" s="33"/>
    </row>
    <row r="67" spans="1:14" ht="46.9" hidden="1" customHeight="1" outlineLevel="5">
      <c r="A67" s="60" t="s">
        <v>130</v>
      </c>
      <c r="B67" s="44" t="s">
        <v>5</v>
      </c>
      <c r="C67" s="17" t="s">
        <v>132</v>
      </c>
      <c r="D67" s="58" t="s">
        <v>159</v>
      </c>
      <c r="E67" s="58" t="s">
        <v>18</v>
      </c>
      <c r="F67" s="41">
        <f t="shared" si="27"/>
        <v>0</v>
      </c>
      <c r="G67" s="24">
        <v>0</v>
      </c>
      <c r="H67" s="114">
        <f t="shared" si="4"/>
        <v>0</v>
      </c>
      <c r="I67" s="34">
        <v>0</v>
      </c>
      <c r="J67" s="35" t="e">
        <f t="shared" si="0"/>
        <v>#DIV/0!</v>
      </c>
      <c r="K67" s="32"/>
      <c r="L67" s="33"/>
      <c r="M67" s="33"/>
      <c r="N67" s="33"/>
    </row>
    <row r="68" spans="1:14" outlineLevel="4" collapsed="1">
      <c r="A68" s="60" t="s">
        <v>160</v>
      </c>
      <c r="B68" s="44" t="s">
        <v>5</v>
      </c>
      <c r="C68" s="17" t="s">
        <v>132</v>
      </c>
      <c r="D68" s="58" t="s">
        <v>161</v>
      </c>
      <c r="E68" s="58" t="s">
        <v>8</v>
      </c>
      <c r="F68" s="41">
        <f t="shared" si="27"/>
        <v>2.2000000000000002</v>
      </c>
      <c r="G68" s="24">
        <f>G69</f>
        <v>2200</v>
      </c>
      <c r="H68" s="114">
        <f t="shared" si="4"/>
        <v>0</v>
      </c>
      <c r="I68" s="34">
        <f t="shared" ref="I68" si="28">I69</f>
        <v>0</v>
      </c>
      <c r="J68" s="35">
        <f t="shared" si="0"/>
        <v>0</v>
      </c>
      <c r="K68" s="32"/>
      <c r="L68" s="33"/>
      <c r="M68" s="33"/>
      <c r="N68" s="33"/>
    </row>
    <row r="69" spans="1:14" ht="31.5" outlineLevel="5">
      <c r="A69" s="60" t="s">
        <v>162</v>
      </c>
      <c r="B69" s="44" t="s">
        <v>5</v>
      </c>
      <c r="C69" s="17" t="s">
        <v>132</v>
      </c>
      <c r="D69" s="58" t="s">
        <v>161</v>
      </c>
      <c r="E69" s="58" t="s">
        <v>24</v>
      </c>
      <c r="F69" s="41">
        <f t="shared" si="27"/>
        <v>2.2000000000000002</v>
      </c>
      <c r="G69" s="24">
        <v>2200</v>
      </c>
      <c r="H69" s="114">
        <f t="shared" si="4"/>
        <v>0</v>
      </c>
      <c r="I69" s="34">
        <v>0</v>
      </c>
      <c r="J69" s="35">
        <f t="shared" si="0"/>
        <v>0</v>
      </c>
      <c r="K69" s="32"/>
      <c r="L69" s="33"/>
      <c r="M69" s="33"/>
      <c r="N69" s="33"/>
    </row>
    <row r="70" spans="1:14" ht="46.9" customHeight="1" outlineLevel="5">
      <c r="A70" s="62" t="s">
        <v>52</v>
      </c>
      <c r="B70" s="6" t="s">
        <v>5</v>
      </c>
      <c r="C70" s="6" t="s">
        <v>53</v>
      </c>
      <c r="D70" s="6" t="s">
        <v>7</v>
      </c>
      <c r="E70" s="6" t="s">
        <v>8</v>
      </c>
      <c r="F70" s="7">
        <f t="shared" si="27"/>
        <v>8357.2279999999992</v>
      </c>
      <c r="G70" s="8">
        <f>G71+G75+G97</f>
        <v>8357228</v>
      </c>
      <c r="H70" s="113">
        <f t="shared" ref="H70" si="29">H71+H75</f>
        <v>217.86935</v>
      </c>
      <c r="I70" s="8">
        <f>I71+I75+I97</f>
        <v>217869.35</v>
      </c>
      <c r="J70" s="35">
        <f t="shared" si="0"/>
        <v>2.6069571154454567</v>
      </c>
      <c r="K70" s="32"/>
      <c r="L70" s="33"/>
      <c r="M70" s="33"/>
      <c r="N70" s="33"/>
    </row>
    <row r="71" spans="1:14" ht="46.9" customHeight="1" outlineLevel="5">
      <c r="A71" s="10" t="s">
        <v>54</v>
      </c>
      <c r="B71" s="5" t="s">
        <v>5</v>
      </c>
      <c r="C71" s="5" t="s">
        <v>55</v>
      </c>
      <c r="D71" s="5" t="s">
        <v>7</v>
      </c>
      <c r="E71" s="5" t="s">
        <v>8</v>
      </c>
      <c r="F71" s="41">
        <f t="shared" ref="F71:F106" si="30">G71/1000</f>
        <v>180</v>
      </c>
      <c r="G71" s="8">
        <f>G72</f>
        <v>180000</v>
      </c>
      <c r="H71" s="113">
        <f t="shared" si="4"/>
        <v>0</v>
      </c>
      <c r="I71" s="34">
        <v>0</v>
      </c>
      <c r="J71" s="35">
        <f t="shared" si="0"/>
        <v>0</v>
      </c>
      <c r="K71" s="32"/>
      <c r="L71" s="33"/>
      <c r="M71" s="33"/>
      <c r="N71" s="33"/>
    </row>
    <row r="72" spans="1:14" ht="47.25" outlineLevel="4">
      <c r="A72" s="10" t="s">
        <v>193</v>
      </c>
      <c r="B72" s="5" t="s">
        <v>5</v>
      </c>
      <c r="C72" s="5" t="s">
        <v>55</v>
      </c>
      <c r="D72" s="5" t="s">
        <v>56</v>
      </c>
      <c r="E72" s="5" t="s">
        <v>8</v>
      </c>
      <c r="F72" s="41">
        <f t="shared" si="30"/>
        <v>180</v>
      </c>
      <c r="G72" s="8">
        <f>G73</f>
        <v>180000</v>
      </c>
      <c r="H72" s="113">
        <f t="shared" si="4"/>
        <v>0</v>
      </c>
      <c r="I72" s="34">
        <f>I73</f>
        <v>0</v>
      </c>
      <c r="J72" s="35">
        <f t="shared" si="0"/>
        <v>0</v>
      </c>
      <c r="K72" s="32"/>
      <c r="L72" s="33"/>
      <c r="M72" s="33"/>
      <c r="N72" s="33"/>
    </row>
    <row r="73" spans="1:14" ht="31.5" outlineLevel="5">
      <c r="A73" s="10" t="s">
        <v>291</v>
      </c>
      <c r="B73" s="5" t="s">
        <v>5</v>
      </c>
      <c r="C73" s="5" t="s">
        <v>55</v>
      </c>
      <c r="D73" s="5">
        <v>1300004450</v>
      </c>
      <c r="E73" s="5" t="s">
        <v>8</v>
      </c>
      <c r="F73" s="41">
        <f t="shared" si="30"/>
        <v>180</v>
      </c>
      <c r="G73" s="82">
        <f t="shared" ref="G73" si="31">G74</f>
        <v>180000</v>
      </c>
      <c r="H73" s="113">
        <f t="shared" si="4"/>
        <v>0</v>
      </c>
      <c r="I73" s="34">
        <f>I74</f>
        <v>0</v>
      </c>
      <c r="J73" s="35">
        <f t="shared" si="0"/>
        <v>0</v>
      </c>
      <c r="K73" s="32"/>
      <c r="L73" s="33"/>
      <c r="M73" s="33"/>
      <c r="N73" s="33"/>
    </row>
    <row r="74" spans="1:14" ht="31.5" outlineLevel="1">
      <c r="A74" s="10" t="s">
        <v>23</v>
      </c>
      <c r="B74" s="5" t="s">
        <v>5</v>
      </c>
      <c r="C74" s="5" t="s">
        <v>55</v>
      </c>
      <c r="D74" s="5">
        <v>1300004450</v>
      </c>
      <c r="E74" s="5" t="s">
        <v>24</v>
      </c>
      <c r="F74" s="41">
        <f t="shared" si="30"/>
        <v>180</v>
      </c>
      <c r="G74" s="8">
        <v>180000</v>
      </c>
      <c r="H74" s="113">
        <f t="shared" si="4"/>
        <v>0</v>
      </c>
      <c r="I74" s="34">
        <v>0</v>
      </c>
      <c r="J74" s="35">
        <f t="shared" si="0"/>
        <v>0</v>
      </c>
      <c r="K74" s="32"/>
      <c r="L74" s="33"/>
      <c r="M74" s="33"/>
      <c r="N74" s="33"/>
    </row>
    <row r="75" spans="1:14" ht="15.6" customHeight="1" outlineLevel="5">
      <c r="A75" s="10" t="s">
        <v>57</v>
      </c>
      <c r="B75" s="5" t="s">
        <v>5</v>
      </c>
      <c r="C75" s="5" t="s">
        <v>58</v>
      </c>
      <c r="D75" s="5" t="s">
        <v>7</v>
      </c>
      <c r="E75" s="5" t="s">
        <v>8</v>
      </c>
      <c r="F75" s="41">
        <f>F76</f>
        <v>7432.2280000000001</v>
      </c>
      <c r="G75" s="8">
        <f>G76</f>
        <v>7432228</v>
      </c>
      <c r="H75" s="189">
        <f t="shared" ref="H75:H82" si="32">I75/1000</f>
        <v>217.86935</v>
      </c>
      <c r="I75" s="34">
        <f t="shared" ref="I75" si="33">I76</f>
        <v>217869.35</v>
      </c>
      <c r="J75" s="35">
        <f t="shared" ref="J75:J76" si="34">H75/F75*100</f>
        <v>2.9314137025936233</v>
      </c>
      <c r="K75" s="32"/>
      <c r="L75" s="33"/>
      <c r="M75" s="33"/>
      <c r="N75" s="33"/>
    </row>
    <row r="76" spans="1:14" ht="62.45" customHeight="1" outlineLevel="5">
      <c r="A76" s="63" t="s">
        <v>163</v>
      </c>
      <c r="B76" s="5" t="s">
        <v>5</v>
      </c>
      <c r="C76" s="5" t="s">
        <v>58</v>
      </c>
      <c r="D76" s="5" t="s">
        <v>59</v>
      </c>
      <c r="E76" s="5" t="s">
        <v>8</v>
      </c>
      <c r="F76" s="41">
        <f>G76/1000</f>
        <v>7432.2280000000001</v>
      </c>
      <c r="G76" s="8">
        <f>G77+G91+G87+G92+G95+G83+G85+G93+G89+G79+G81</f>
        <v>7432228</v>
      </c>
      <c r="H76" s="113">
        <f t="shared" si="32"/>
        <v>217.86935</v>
      </c>
      <c r="I76" s="8">
        <f>I77+I91+I89+I92+I95+I83+I85+I93+I87+I79+I81</f>
        <v>217869.35</v>
      </c>
      <c r="J76" s="35">
        <f t="shared" si="34"/>
        <v>2.9314137025936233</v>
      </c>
      <c r="K76" s="32"/>
      <c r="L76" s="33"/>
      <c r="M76" s="33"/>
      <c r="N76" s="33"/>
    </row>
    <row r="77" spans="1:14" ht="46.9" customHeight="1" outlineLevel="5">
      <c r="A77" s="10" t="s">
        <v>60</v>
      </c>
      <c r="B77" s="5" t="s">
        <v>5</v>
      </c>
      <c r="C77" s="5" t="s">
        <v>58</v>
      </c>
      <c r="D77" s="5" t="s">
        <v>61</v>
      </c>
      <c r="E77" s="5" t="s">
        <v>8</v>
      </c>
      <c r="F77" s="41">
        <f t="shared" si="30"/>
        <v>1228.7</v>
      </c>
      <c r="G77" s="8">
        <f>G78</f>
        <v>1228700</v>
      </c>
      <c r="H77" s="113">
        <f t="shared" si="32"/>
        <v>217.86935</v>
      </c>
      <c r="I77" s="8">
        <f>I78</f>
        <v>217869.35</v>
      </c>
      <c r="J77" s="35">
        <f t="shared" ref="J77:J156" si="35">H77/F77*100</f>
        <v>17.731696101570765</v>
      </c>
      <c r="K77" s="32"/>
      <c r="L77" s="33"/>
      <c r="M77" s="33"/>
      <c r="N77" s="33"/>
    </row>
    <row r="78" spans="1:14" ht="62.45" customHeight="1" outlineLevel="5">
      <c r="A78" s="10" t="s">
        <v>23</v>
      </c>
      <c r="B78" s="5">
        <v>981</v>
      </c>
      <c r="C78" s="5" t="s">
        <v>58</v>
      </c>
      <c r="D78" s="5">
        <v>1100004110</v>
      </c>
      <c r="E78" s="5" t="s">
        <v>24</v>
      </c>
      <c r="F78" s="41">
        <f t="shared" si="30"/>
        <v>1228.7</v>
      </c>
      <c r="G78" s="107">
        <v>1228700</v>
      </c>
      <c r="H78" s="113">
        <f t="shared" si="32"/>
        <v>217.86935</v>
      </c>
      <c r="I78" s="34">
        <v>217869.35</v>
      </c>
      <c r="J78" s="35">
        <f t="shared" si="35"/>
        <v>17.731696101570765</v>
      </c>
      <c r="K78" s="32"/>
      <c r="L78" s="33"/>
      <c r="M78" s="33"/>
      <c r="N78" s="33"/>
    </row>
    <row r="79" spans="1:14" ht="47.25" outlineLevel="2">
      <c r="A79" s="10" t="s">
        <v>292</v>
      </c>
      <c r="B79" s="5">
        <v>981</v>
      </c>
      <c r="C79" s="5" t="s">
        <v>58</v>
      </c>
      <c r="D79" s="5" t="s">
        <v>294</v>
      </c>
      <c r="E79" s="5" t="s">
        <v>8</v>
      </c>
      <c r="F79" s="41">
        <f t="shared" si="30"/>
        <v>2376</v>
      </c>
      <c r="G79" s="24">
        <f>G80</f>
        <v>2376000</v>
      </c>
      <c r="H79" s="113">
        <f t="shared" si="32"/>
        <v>0</v>
      </c>
      <c r="I79" s="34">
        <f>I80</f>
        <v>0</v>
      </c>
      <c r="J79" s="35">
        <f t="shared" si="35"/>
        <v>0</v>
      </c>
      <c r="K79" s="32"/>
      <c r="L79" s="33"/>
      <c r="M79" s="33"/>
      <c r="N79" s="33"/>
    </row>
    <row r="80" spans="1:14" ht="31.5" outlineLevel="2">
      <c r="A80" s="10" t="s">
        <v>293</v>
      </c>
      <c r="B80" s="5">
        <v>981</v>
      </c>
      <c r="C80" s="5" t="s">
        <v>58</v>
      </c>
      <c r="D80" s="5" t="s">
        <v>294</v>
      </c>
      <c r="E80" s="5" t="s">
        <v>24</v>
      </c>
      <c r="F80" s="41">
        <f t="shared" si="30"/>
        <v>2376</v>
      </c>
      <c r="G80" s="24">
        <v>2376000</v>
      </c>
      <c r="H80" s="113">
        <f t="shared" si="32"/>
        <v>0</v>
      </c>
      <c r="I80" s="34">
        <v>0</v>
      </c>
      <c r="J80" s="35">
        <f t="shared" si="35"/>
        <v>0</v>
      </c>
      <c r="K80" s="32"/>
      <c r="L80" s="33"/>
      <c r="M80" s="33"/>
      <c r="N80" s="33"/>
    </row>
    <row r="81" spans="1:14" ht="47.25" outlineLevel="2">
      <c r="A81" s="10" t="s">
        <v>296</v>
      </c>
      <c r="B81" s="5">
        <v>981</v>
      </c>
      <c r="C81" s="5" t="s">
        <v>58</v>
      </c>
      <c r="D81" s="5" t="str">
        <f>D82</f>
        <v>11Q28SД151</v>
      </c>
      <c r="E81" s="5" t="s">
        <v>8</v>
      </c>
      <c r="F81" s="41">
        <f t="shared" si="30"/>
        <v>24</v>
      </c>
      <c r="G81" s="24">
        <f>G82</f>
        <v>24000</v>
      </c>
      <c r="H81" s="113">
        <f t="shared" si="32"/>
        <v>0</v>
      </c>
      <c r="I81" s="34">
        <f>I82</f>
        <v>0</v>
      </c>
      <c r="J81" s="35">
        <f t="shared" si="35"/>
        <v>0</v>
      </c>
      <c r="K81" s="32"/>
      <c r="L81" s="33"/>
      <c r="M81" s="33"/>
      <c r="N81" s="33"/>
    </row>
    <row r="82" spans="1:14" ht="31.5" outlineLevel="2">
      <c r="A82" s="10" t="str">
        <f>A80</f>
        <v xml:space="preserve">          Закупка товаров, работ и услуг для обеспечения государственных (муниципальных) нужд</v>
      </c>
      <c r="B82" s="5">
        <v>981</v>
      </c>
      <c r="C82" s="5" t="s">
        <v>58</v>
      </c>
      <c r="D82" s="5" t="s">
        <v>295</v>
      </c>
      <c r="E82" s="5" t="s">
        <v>24</v>
      </c>
      <c r="F82" s="41">
        <f t="shared" si="30"/>
        <v>24</v>
      </c>
      <c r="G82" s="24">
        <v>24000</v>
      </c>
      <c r="H82" s="113">
        <f t="shared" si="32"/>
        <v>0</v>
      </c>
      <c r="I82" s="34">
        <v>0</v>
      </c>
      <c r="J82" s="35">
        <f t="shared" si="35"/>
        <v>0</v>
      </c>
      <c r="K82" s="32"/>
      <c r="L82" s="33"/>
      <c r="M82" s="33"/>
      <c r="N82" s="33"/>
    </row>
    <row r="83" spans="1:14" ht="47.25" outlineLevel="3">
      <c r="A83" s="10" t="s">
        <v>117</v>
      </c>
      <c r="B83" s="5" t="s">
        <v>5</v>
      </c>
      <c r="C83" s="5" t="s">
        <v>58</v>
      </c>
      <c r="D83" s="5" t="str">
        <f>D84</f>
        <v>11U0F15178</v>
      </c>
      <c r="E83" s="5" t="s">
        <v>8</v>
      </c>
      <c r="F83" s="41">
        <f t="shared" si="30"/>
        <v>2733.5279999999998</v>
      </c>
      <c r="G83" s="8">
        <f>G84</f>
        <v>2733528</v>
      </c>
      <c r="H83" s="113">
        <f t="shared" ref="H83:H158" si="36">I83/1000</f>
        <v>0</v>
      </c>
      <c r="I83" s="34">
        <f>I84</f>
        <v>0</v>
      </c>
      <c r="J83" s="35">
        <f t="shared" si="35"/>
        <v>0</v>
      </c>
      <c r="K83" s="32"/>
      <c r="L83" s="33"/>
      <c r="M83" s="33"/>
      <c r="N83" s="33"/>
    </row>
    <row r="84" spans="1:14" ht="31.5" outlineLevel="4">
      <c r="A84" s="10" t="s">
        <v>23</v>
      </c>
      <c r="B84" s="5" t="s">
        <v>5</v>
      </c>
      <c r="C84" s="5" t="s">
        <v>58</v>
      </c>
      <c r="D84" s="5" t="s">
        <v>297</v>
      </c>
      <c r="E84" s="5" t="s">
        <v>24</v>
      </c>
      <c r="F84" s="41">
        <f t="shared" si="30"/>
        <v>2733.5279999999998</v>
      </c>
      <c r="G84" s="8">
        <v>2733528</v>
      </c>
      <c r="H84" s="113">
        <f>I84/1000</f>
        <v>0</v>
      </c>
      <c r="I84" s="34">
        <v>0</v>
      </c>
      <c r="J84" s="35">
        <f t="shared" si="35"/>
        <v>0</v>
      </c>
      <c r="K84" s="32"/>
      <c r="L84" s="33"/>
      <c r="M84" s="33"/>
      <c r="N84" s="33"/>
    </row>
    <row r="85" spans="1:14" ht="47.25" outlineLevel="5">
      <c r="A85" s="10" t="s">
        <v>164</v>
      </c>
      <c r="B85" s="5" t="s">
        <v>5</v>
      </c>
      <c r="C85" s="5" t="s">
        <v>58</v>
      </c>
      <c r="D85" s="5" t="str">
        <f>D86</f>
        <v>11U0FS5178</v>
      </c>
      <c r="E85" s="5" t="s">
        <v>8</v>
      </c>
      <c r="F85" s="41">
        <f t="shared" si="30"/>
        <v>1070</v>
      </c>
      <c r="G85" s="8">
        <f>G86</f>
        <v>1070000</v>
      </c>
      <c r="H85" s="113">
        <f>I85/1000</f>
        <v>0</v>
      </c>
      <c r="I85" s="34">
        <f>I86</f>
        <v>0</v>
      </c>
      <c r="J85" s="35">
        <f t="shared" si="35"/>
        <v>0</v>
      </c>
      <c r="K85" s="32"/>
      <c r="L85" s="33"/>
      <c r="M85" s="33"/>
      <c r="N85" s="33"/>
    </row>
    <row r="86" spans="1:14" ht="31.5" outlineLevel="4">
      <c r="A86" s="10" t="s">
        <v>23</v>
      </c>
      <c r="B86" s="5" t="s">
        <v>5</v>
      </c>
      <c r="C86" s="5" t="s">
        <v>58</v>
      </c>
      <c r="D86" s="5" t="s">
        <v>298</v>
      </c>
      <c r="E86" s="5" t="s">
        <v>24</v>
      </c>
      <c r="F86" s="41">
        <f t="shared" si="30"/>
        <v>1070</v>
      </c>
      <c r="G86" s="8">
        <v>1070000</v>
      </c>
      <c r="H86" s="113">
        <f t="shared" si="36"/>
        <v>0</v>
      </c>
      <c r="I86" s="34">
        <v>0</v>
      </c>
      <c r="J86" s="35">
        <f t="shared" si="35"/>
        <v>0</v>
      </c>
      <c r="K86" s="32"/>
      <c r="L86" s="33"/>
      <c r="M86" s="33"/>
      <c r="N86" s="33"/>
    </row>
    <row r="87" spans="1:14" ht="78.75" hidden="1" outlineLevel="5">
      <c r="A87" s="64" t="s">
        <v>165</v>
      </c>
      <c r="B87" s="5" t="s">
        <v>5</v>
      </c>
      <c r="C87" s="5" t="s">
        <v>58</v>
      </c>
      <c r="D87" s="5">
        <f>D88</f>
        <v>1102815210</v>
      </c>
      <c r="E87" s="5" t="s">
        <v>8</v>
      </c>
      <c r="F87" s="41">
        <f t="shared" si="30"/>
        <v>0</v>
      </c>
      <c r="G87" s="8">
        <f>G88</f>
        <v>0</v>
      </c>
      <c r="H87" s="113">
        <f t="shared" si="36"/>
        <v>0</v>
      </c>
      <c r="I87" s="34">
        <f>I88</f>
        <v>0</v>
      </c>
      <c r="J87" s="35" t="e">
        <f t="shared" si="35"/>
        <v>#DIV/0!</v>
      </c>
      <c r="K87" s="32"/>
      <c r="L87" s="33"/>
      <c r="M87" s="33"/>
      <c r="N87" s="33"/>
    </row>
    <row r="88" spans="1:14" ht="31.5" hidden="1" outlineLevel="4">
      <c r="A88" s="10" t="s">
        <v>23</v>
      </c>
      <c r="B88" s="5" t="s">
        <v>5</v>
      </c>
      <c r="C88" s="5" t="s">
        <v>58</v>
      </c>
      <c r="D88" s="5">
        <v>1102815210</v>
      </c>
      <c r="E88" s="5" t="s">
        <v>24</v>
      </c>
      <c r="F88" s="41">
        <f t="shared" si="30"/>
        <v>0</v>
      </c>
      <c r="G88" s="24">
        <v>0</v>
      </c>
      <c r="H88" s="113">
        <f t="shared" si="36"/>
        <v>0</v>
      </c>
      <c r="I88" s="34">
        <v>0</v>
      </c>
      <c r="J88" s="35" t="e">
        <f t="shared" si="35"/>
        <v>#DIV/0!</v>
      </c>
      <c r="K88" s="32"/>
      <c r="L88" s="33"/>
      <c r="M88" s="33"/>
      <c r="N88" s="33"/>
    </row>
    <row r="89" spans="1:14" ht="94.5" hidden="1" outlineLevel="5">
      <c r="A89" s="10" t="s">
        <v>166</v>
      </c>
      <c r="B89" s="16">
        <v>981</v>
      </c>
      <c r="C89" s="17" t="s">
        <v>58</v>
      </c>
      <c r="D89" s="5" t="str">
        <f>D90</f>
        <v>11028S5210</v>
      </c>
      <c r="E89" s="17" t="s">
        <v>8</v>
      </c>
      <c r="F89" s="41">
        <f t="shared" si="30"/>
        <v>0</v>
      </c>
      <c r="G89" s="15">
        <f>G90</f>
        <v>0</v>
      </c>
      <c r="H89" s="113">
        <f t="shared" si="36"/>
        <v>0</v>
      </c>
      <c r="I89" s="34">
        <f>I90</f>
        <v>0</v>
      </c>
      <c r="J89" s="35" t="e">
        <f t="shared" si="35"/>
        <v>#DIV/0!</v>
      </c>
      <c r="K89" s="32"/>
      <c r="L89" s="33"/>
      <c r="M89" s="33"/>
      <c r="N89" s="33"/>
    </row>
    <row r="90" spans="1:14" ht="31.15" hidden="1" customHeight="1" outlineLevel="4">
      <c r="A90" s="10" t="s">
        <v>23</v>
      </c>
      <c r="B90" s="16">
        <v>981</v>
      </c>
      <c r="C90" s="17" t="s">
        <v>58</v>
      </c>
      <c r="D90" s="5" t="s">
        <v>167</v>
      </c>
      <c r="E90" s="17" t="s">
        <v>24</v>
      </c>
      <c r="F90" s="41">
        <f t="shared" si="30"/>
        <v>0</v>
      </c>
      <c r="G90" s="15">
        <v>0</v>
      </c>
      <c r="H90" s="113">
        <f t="shared" si="36"/>
        <v>0</v>
      </c>
      <c r="I90" s="34">
        <v>0</v>
      </c>
      <c r="J90" s="35" t="e">
        <f t="shared" si="35"/>
        <v>#DIV/0!</v>
      </c>
      <c r="K90" s="32"/>
      <c r="L90" s="33"/>
      <c r="M90" s="33"/>
      <c r="N90" s="33"/>
    </row>
    <row r="91" spans="1:14" ht="46.9" hidden="1" customHeight="1" outlineLevel="5">
      <c r="A91" s="10" t="s">
        <v>168</v>
      </c>
      <c r="B91" s="5" t="s">
        <v>5</v>
      </c>
      <c r="C91" s="5" t="s">
        <v>58</v>
      </c>
      <c r="D91" s="5" t="s">
        <v>126</v>
      </c>
      <c r="E91" s="5" t="s">
        <v>8</v>
      </c>
      <c r="F91" s="41">
        <f t="shared" si="30"/>
        <v>0</v>
      </c>
      <c r="G91" s="8">
        <v>0</v>
      </c>
      <c r="H91" s="113">
        <f t="shared" si="36"/>
        <v>0</v>
      </c>
      <c r="I91" s="34"/>
      <c r="J91" s="35" t="e">
        <f t="shared" si="35"/>
        <v>#DIV/0!</v>
      </c>
      <c r="K91" s="32"/>
      <c r="L91" s="33"/>
      <c r="M91" s="33"/>
      <c r="N91" s="33"/>
    </row>
    <row r="92" spans="1:14" ht="46.9" hidden="1" customHeight="1" outlineLevel="4">
      <c r="A92" s="10" t="s">
        <v>23</v>
      </c>
      <c r="B92" s="5" t="s">
        <v>5</v>
      </c>
      <c r="C92" s="17" t="s">
        <v>58</v>
      </c>
      <c r="D92" s="5" t="s">
        <v>126</v>
      </c>
      <c r="E92" s="5" t="s">
        <v>24</v>
      </c>
      <c r="F92" s="41">
        <f t="shared" si="30"/>
        <v>0</v>
      </c>
      <c r="G92" s="8"/>
      <c r="H92" s="113">
        <f t="shared" si="36"/>
        <v>0</v>
      </c>
      <c r="I92" s="34"/>
      <c r="J92" s="35" t="e">
        <f t="shared" si="35"/>
        <v>#DIV/0!</v>
      </c>
      <c r="K92" s="32"/>
      <c r="L92" s="33"/>
      <c r="M92" s="33"/>
      <c r="N92" s="33"/>
    </row>
    <row r="93" spans="1:14" ht="46.9" hidden="1" customHeight="1" outlineLevel="5">
      <c r="A93" s="65" t="s">
        <v>169</v>
      </c>
      <c r="B93" s="23">
        <v>981</v>
      </c>
      <c r="C93" s="17" t="s">
        <v>58</v>
      </c>
      <c r="D93" s="58" t="s">
        <v>170</v>
      </c>
      <c r="E93" s="23" t="str">
        <f>E92</f>
        <v>200</v>
      </c>
      <c r="F93" s="41">
        <f t="shared" si="30"/>
        <v>0</v>
      </c>
      <c r="G93" s="8">
        <f>G94</f>
        <v>0</v>
      </c>
      <c r="H93" s="113">
        <f t="shared" si="36"/>
        <v>0</v>
      </c>
      <c r="I93" s="34">
        <f>I94</f>
        <v>0</v>
      </c>
      <c r="J93" s="35" t="e">
        <f t="shared" si="35"/>
        <v>#DIV/0!</v>
      </c>
      <c r="K93" s="32"/>
      <c r="L93" s="33"/>
      <c r="M93" s="33"/>
      <c r="N93" s="33"/>
    </row>
    <row r="94" spans="1:14" ht="31.5" hidden="1" outlineLevel="3">
      <c r="A94" s="65" t="s">
        <v>171</v>
      </c>
      <c r="B94" s="23">
        <v>981</v>
      </c>
      <c r="C94" s="17" t="s">
        <v>58</v>
      </c>
      <c r="D94" s="58" t="s">
        <v>170</v>
      </c>
      <c r="E94" s="23" t="str">
        <f>E103</f>
        <v>000</v>
      </c>
      <c r="F94" s="41">
        <f t="shared" si="30"/>
        <v>0</v>
      </c>
      <c r="G94" s="8">
        <v>0</v>
      </c>
      <c r="H94" s="113">
        <f t="shared" si="36"/>
        <v>0</v>
      </c>
      <c r="I94" s="34">
        <v>0</v>
      </c>
      <c r="J94" s="35" t="e">
        <f t="shared" si="35"/>
        <v>#DIV/0!</v>
      </c>
      <c r="K94" s="32"/>
      <c r="L94" s="33"/>
      <c r="M94" s="33"/>
      <c r="N94" s="33"/>
    </row>
    <row r="95" spans="1:14" ht="31.5" hidden="1" outlineLevel="4">
      <c r="A95" s="65" t="s">
        <v>172</v>
      </c>
      <c r="B95" s="23">
        <v>981</v>
      </c>
      <c r="C95" s="17" t="s">
        <v>58</v>
      </c>
      <c r="D95" s="23">
        <f>D96</f>
        <v>1105117170</v>
      </c>
      <c r="E95" s="23" t="str">
        <f>E93</f>
        <v>200</v>
      </c>
      <c r="F95" s="41">
        <f t="shared" si="30"/>
        <v>0</v>
      </c>
      <c r="G95" s="8">
        <f>G96</f>
        <v>0</v>
      </c>
      <c r="H95" s="113">
        <f t="shared" si="36"/>
        <v>0</v>
      </c>
      <c r="I95" s="34">
        <f>I96</f>
        <v>0</v>
      </c>
      <c r="J95" s="35" t="e">
        <f t="shared" si="35"/>
        <v>#DIV/0!</v>
      </c>
      <c r="K95" s="32"/>
      <c r="L95" s="33"/>
      <c r="M95" s="33"/>
      <c r="N95" s="33"/>
    </row>
    <row r="96" spans="1:14" ht="31.5" hidden="1" outlineLevel="5">
      <c r="A96" s="65" t="s">
        <v>171</v>
      </c>
      <c r="B96" s="23">
        <v>981</v>
      </c>
      <c r="C96" s="17" t="s">
        <v>58</v>
      </c>
      <c r="D96" s="23">
        <v>1105117170</v>
      </c>
      <c r="E96" s="23" t="str">
        <f>E94</f>
        <v>000</v>
      </c>
      <c r="F96" s="41">
        <f t="shared" si="30"/>
        <v>0</v>
      </c>
      <c r="G96" s="8">
        <v>0</v>
      </c>
      <c r="H96" s="113">
        <f t="shared" si="36"/>
        <v>0</v>
      </c>
      <c r="I96" s="34">
        <v>0</v>
      </c>
      <c r="J96" s="35" t="e">
        <f t="shared" si="35"/>
        <v>#DIV/0!</v>
      </c>
      <c r="K96" s="32"/>
      <c r="L96" s="33"/>
      <c r="M96" s="33"/>
      <c r="N96" s="33"/>
    </row>
    <row r="97" spans="1:14" ht="31.5" outlineLevel="5">
      <c r="A97" s="148" t="s">
        <v>304</v>
      </c>
      <c r="B97" s="5" t="s">
        <v>5</v>
      </c>
      <c r="C97" s="17" t="s">
        <v>299</v>
      </c>
      <c r="D97" s="5" t="s">
        <v>7</v>
      </c>
      <c r="E97" s="5" t="s">
        <v>8</v>
      </c>
      <c r="F97" s="41">
        <f t="shared" si="30"/>
        <v>745</v>
      </c>
      <c r="G97" s="8">
        <f>G98+G100</f>
        <v>745000</v>
      </c>
      <c r="H97" s="113">
        <f t="shared" si="36"/>
        <v>0</v>
      </c>
      <c r="I97" s="34">
        <f>I98+I100</f>
        <v>0</v>
      </c>
      <c r="J97" s="35">
        <f t="shared" si="35"/>
        <v>0</v>
      </c>
      <c r="K97" s="32"/>
      <c r="L97" s="33"/>
      <c r="M97" s="33"/>
      <c r="N97" s="33"/>
    </row>
    <row r="98" spans="1:14" ht="31.5" outlineLevel="5">
      <c r="A98" s="10" t="s">
        <v>302</v>
      </c>
      <c r="B98" s="5" t="s">
        <v>5</v>
      </c>
      <c r="C98" s="17" t="s">
        <v>299</v>
      </c>
      <c r="D98" s="23" t="s">
        <v>300</v>
      </c>
      <c r="E98" s="5" t="s">
        <v>8</v>
      </c>
      <c r="F98" s="41">
        <f t="shared" si="30"/>
        <v>670.5</v>
      </c>
      <c r="G98" s="8">
        <f>G99</f>
        <v>670500</v>
      </c>
      <c r="H98" s="113">
        <f t="shared" si="36"/>
        <v>0</v>
      </c>
      <c r="I98" s="34">
        <f>I99</f>
        <v>0</v>
      </c>
      <c r="J98" s="35">
        <f t="shared" si="35"/>
        <v>0</v>
      </c>
      <c r="K98" s="32"/>
      <c r="L98" s="33"/>
      <c r="M98" s="33"/>
      <c r="N98" s="33"/>
    </row>
    <row r="99" spans="1:14" ht="31.5" outlineLevel="5">
      <c r="A99" s="10" t="s">
        <v>23</v>
      </c>
      <c r="B99" s="5" t="s">
        <v>5</v>
      </c>
      <c r="C99" s="17" t="s">
        <v>299</v>
      </c>
      <c r="D99" s="23" t="s">
        <v>300</v>
      </c>
      <c r="E99" s="23">
        <v>200</v>
      </c>
      <c r="F99" s="41">
        <f t="shared" si="30"/>
        <v>670.5</v>
      </c>
      <c r="G99" s="8">
        <v>670500</v>
      </c>
      <c r="H99" s="113">
        <f t="shared" si="36"/>
        <v>0</v>
      </c>
      <c r="I99" s="34">
        <v>0</v>
      </c>
      <c r="J99" s="35">
        <f t="shared" si="35"/>
        <v>0</v>
      </c>
      <c r="K99" s="32"/>
      <c r="L99" s="33"/>
      <c r="M99" s="33"/>
      <c r="N99" s="33"/>
    </row>
    <row r="100" spans="1:14" ht="47.25" outlineLevel="5">
      <c r="A100" s="147" t="s">
        <v>303</v>
      </c>
      <c r="B100" s="5" t="s">
        <v>5</v>
      </c>
      <c r="C100" s="17" t="s">
        <v>299</v>
      </c>
      <c r="D100" s="23" t="s">
        <v>301</v>
      </c>
      <c r="E100" s="5" t="s">
        <v>8</v>
      </c>
      <c r="F100" s="41">
        <f t="shared" si="30"/>
        <v>74.5</v>
      </c>
      <c r="G100" s="8">
        <f>G101</f>
        <v>74500</v>
      </c>
      <c r="H100" s="113">
        <f t="shared" si="36"/>
        <v>0</v>
      </c>
      <c r="I100" s="34">
        <f>I101</f>
        <v>0</v>
      </c>
      <c r="J100" s="35">
        <f t="shared" si="35"/>
        <v>0</v>
      </c>
      <c r="K100" s="32"/>
      <c r="L100" s="33"/>
      <c r="M100" s="33"/>
      <c r="N100" s="33"/>
    </row>
    <row r="101" spans="1:14" ht="31.5" outlineLevel="5">
      <c r="A101" s="10" t="s">
        <v>23</v>
      </c>
      <c r="B101" s="5" t="s">
        <v>5</v>
      </c>
      <c r="C101" s="17" t="s">
        <v>299</v>
      </c>
      <c r="D101" s="23" t="s">
        <v>301</v>
      </c>
      <c r="E101" s="23">
        <v>200</v>
      </c>
      <c r="F101" s="41">
        <f t="shared" si="30"/>
        <v>74.5</v>
      </c>
      <c r="G101" s="8">
        <v>74500</v>
      </c>
      <c r="H101" s="113">
        <f t="shared" si="36"/>
        <v>0</v>
      </c>
      <c r="I101" s="34">
        <v>0</v>
      </c>
      <c r="J101" s="35">
        <f t="shared" si="35"/>
        <v>0</v>
      </c>
      <c r="K101" s="32"/>
      <c r="L101" s="33"/>
      <c r="M101" s="33"/>
      <c r="N101" s="33"/>
    </row>
    <row r="102" spans="1:14" ht="31.15" customHeight="1" outlineLevel="4">
      <c r="A102" s="12" t="s">
        <v>62</v>
      </c>
      <c r="B102" s="6" t="s">
        <v>5</v>
      </c>
      <c r="C102" s="6" t="s">
        <v>63</v>
      </c>
      <c r="D102" s="6" t="s">
        <v>7</v>
      </c>
      <c r="E102" s="6" t="s">
        <v>8</v>
      </c>
      <c r="F102" s="7">
        <f>G102/1000</f>
        <v>9315.0202599999993</v>
      </c>
      <c r="G102" s="8">
        <f>G103+G107+G111</f>
        <v>9315020.2599999998</v>
      </c>
      <c r="H102" s="189">
        <f>H103+H107+H111</f>
        <v>277.23446999999999</v>
      </c>
      <c r="I102" s="8">
        <f t="shared" ref="I102" si="37">I103+I107+I111</f>
        <v>277234.46999999997</v>
      </c>
      <c r="J102" s="35">
        <f t="shared" si="35"/>
        <v>2.9762089857225926</v>
      </c>
      <c r="K102" s="32"/>
      <c r="L102" s="33"/>
      <c r="M102" s="33"/>
      <c r="N102" s="33"/>
    </row>
    <row r="103" spans="1:14" ht="46.9" customHeight="1" outlineLevel="5">
      <c r="A103" s="10" t="s">
        <v>64</v>
      </c>
      <c r="B103" s="5" t="s">
        <v>5</v>
      </c>
      <c r="C103" s="5" t="s">
        <v>65</v>
      </c>
      <c r="D103" s="5" t="s">
        <v>7</v>
      </c>
      <c r="E103" s="5" t="s">
        <v>8</v>
      </c>
      <c r="F103" s="41">
        <f t="shared" si="30"/>
        <v>259.24628999999999</v>
      </c>
      <c r="G103" s="8">
        <f t="shared" ref="G103:I105" si="38">G104</f>
        <v>259246.29</v>
      </c>
      <c r="H103" s="114">
        <f t="shared" si="38"/>
        <v>48.895199999999996</v>
      </c>
      <c r="I103" s="8">
        <f t="shared" si="38"/>
        <v>48895.199999999997</v>
      </c>
      <c r="J103" s="35">
        <f t="shared" si="35"/>
        <v>18.860520626929702</v>
      </c>
      <c r="K103" s="32"/>
      <c r="L103" s="33"/>
      <c r="M103" s="33"/>
      <c r="N103" s="33"/>
    </row>
    <row r="104" spans="1:14" ht="31.15" customHeight="1" outlineLevel="3">
      <c r="A104" s="10" t="s">
        <v>173</v>
      </c>
      <c r="B104" s="5" t="s">
        <v>5</v>
      </c>
      <c r="C104" s="5" t="s">
        <v>65</v>
      </c>
      <c r="D104" s="5" t="s">
        <v>66</v>
      </c>
      <c r="E104" s="5" t="s">
        <v>8</v>
      </c>
      <c r="F104" s="41">
        <f t="shared" si="30"/>
        <v>259.24628999999999</v>
      </c>
      <c r="G104" s="8">
        <f t="shared" si="38"/>
        <v>259246.29</v>
      </c>
      <c r="H104" s="114">
        <f t="shared" si="38"/>
        <v>48.895199999999996</v>
      </c>
      <c r="I104" s="8">
        <f t="shared" si="38"/>
        <v>48895.199999999997</v>
      </c>
      <c r="J104" s="35">
        <f t="shared" si="35"/>
        <v>18.860520626929702</v>
      </c>
      <c r="K104" s="32"/>
      <c r="L104" s="33"/>
      <c r="M104" s="33"/>
      <c r="N104" s="33"/>
    </row>
    <row r="105" spans="1:14" ht="46.9" customHeight="1" outlineLevel="4">
      <c r="A105" s="10" t="s">
        <v>67</v>
      </c>
      <c r="B105" s="5" t="s">
        <v>5</v>
      </c>
      <c r="C105" s="5" t="s">
        <v>65</v>
      </c>
      <c r="D105" s="5" t="s">
        <v>68</v>
      </c>
      <c r="E105" s="5" t="s">
        <v>8</v>
      </c>
      <c r="F105" s="41">
        <f t="shared" si="30"/>
        <v>259.24628999999999</v>
      </c>
      <c r="G105" s="8">
        <f t="shared" si="38"/>
        <v>259246.29</v>
      </c>
      <c r="H105" s="114">
        <f>H106</f>
        <v>48.895199999999996</v>
      </c>
      <c r="I105" s="8">
        <f t="shared" si="38"/>
        <v>48895.199999999997</v>
      </c>
      <c r="J105" s="35">
        <f t="shared" si="35"/>
        <v>18.860520626929702</v>
      </c>
      <c r="K105" s="32"/>
      <c r="L105" s="33"/>
      <c r="M105" s="33"/>
      <c r="N105" s="33"/>
    </row>
    <row r="106" spans="1:14" ht="46.9" customHeight="1" outlineLevel="5">
      <c r="A106" s="10" t="s">
        <v>23</v>
      </c>
      <c r="B106" s="5" t="s">
        <v>5</v>
      </c>
      <c r="C106" s="5" t="s">
        <v>65</v>
      </c>
      <c r="D106" s="5" t="s">
        <v>68</v>
      </c>
      <c r="E106" s="5" t="s">
        <v>24</v>
      </c>
      <c r="F106" s="41">
        <f t="shared" si="30"/>
        <v>259.24628999999999</v>
      </c>
      <c r="G106" s="24">
        <v>259246.29</v>
      </c>
      <c r="H106" s="113">
        <f t="shared" si="36"/>
        <v>48.895199999999996</v>
      </c>
      <c r="I106" s="34">
        <v>48895.199999999997</v>
      </c>
      <c r="J106" s="35">
        <f t="shared" si="35"/>
        <v>18.860520626929702</v>
      </c>
      <c r="K106" s="32"/>
      <c r="L106" s="33"/>
      <c r="M106" s="33"/>
      <c r="N106" s="33"/>
    </row>
    <row r="107" spans="1:14" ht="31.15" hidden="1" customHeight="1" outlineLevel="4">
      <c r="A107" s="10" t="s">
        <v>69</v>
      </c>
      <c r="B107" s="5" t="s">
        <v>5</v>
      </c>
      <c r="C107" s="5" t="s">
        <v>70</v>
      </c>
      <c r="D107" s="5" t="s">
        <v>7</v>
      </c>
      <c r="E107" s="5" t="s">
        <v>8</v>
      </c>
      <c r="F107" s="41">
        <f>F108</f>
        <v>0</v>
      </c>
      <c r="G107" s="8">
        <f t="shared" ref="G107:G109" si="39">G108</f>
        <v>0</v>
      </c>
      <c r="H107" s="113">
        <f t="shared" si="36"/>
        <v>0</v>
      </c>
      <c r="I107" s="34">
        <f t="shared" ref="I107" si="40">I108</f>
        <v>0</v>
      </c>
      <c r="J107" s="35" t="e">
        <f t="shared" si="35"/>
        <v>#DIV/0!</v>
      </c>
      <c r="K107" s="32"/>
      <c r="L107" s="33"/>
      <c r="M107" s="33"/>
      <c r="N107" s="33"/>
    </row>
    <row r="108" spans="1:14" ht="46.9" hidden="1" customHeight="1" outlineLevel="5">
      <c r="A108" s="10" t="s">
        <v>173</v>
      </c>
      <c r="B108" s="5" t="s">
        <v>5</v>
      </c>
      <c r="C108" s="5" t="s">
        <v>70</v>
      </c>
      <c r="D108" s="5" t="s">
        <v>66</v>
      </c>
      <c r="E108" s="5" t="s">
        <v>8</v>
      </c>
      <c r="F108" s="41">
        <f>F109</f>
        <v>0</v>
      </c>
      <c r="G108" s="8">
        <f>G109</f>
        <v>0</v>
      </c>
      <c r="H108" s="113">
        <f t="shared" si="36"/>
        <v>0</v>
      </c>
      <c r="I108" s="34">
        <v>0</v>
      </c>
      <c r="J108" s="35" t="e">
        <f t="shared" si="35"/>
        <v>#DIV/0!</v>
      </c>
      <c r="K108" s="32"/>
      <c r="L108" s="33"/>
      <c r="M108" s="33"/>
      <c r="N108" s="33"/>
    </row>
    <row r="109" spans="1:14" ht="15.6" hidden="1" customHeight="1" outlineLevel="1">
      <c r="A109" s="10" t="s">
        <v>71</v>
      </c>
      <c r="B109" s="5" t="s">
        <v>5</v>
      </c>
      <c r="C109" s="5" t="s">
        <v>70</v>
      </c>
      <c r="D109" s="5" t="s">
        <v>72</v>
      </c>
      <c r="E109" s="5" t="s">
        <v>8</v>
      </c>
      <c r="F109" s="41">
        <f>F110</f>
        <v>0</v>
      </c>
      <c r="G109" s="8">
        <f t="shared" si="39"/>
        <v>0</v>
      </c>
      <c r="H109" s="113">
        <f t="shared" si="36"/>
        <v>0</v>
      </c>
      <c r="I109" s="34">
        <f t="shared" ref="I109:I113" si="41">I110</f>
        <v>0</v>
      </c>
      <c r="J109" s="35" t="e">
        <f t="shared" si="35"/>
        <v>#DIV/0!</v>
      </c>
      <c r="K109" s="32"/>
      <c r="L109" s="33"/>
      <c r="M109" s="33"/>
      <c r="N109" s="33"/>
    </row>
    <row r="110" spans="1:14" ht="31.15" hidden="1" customHeight="1" outlineLevel="2">
      <c r="A110" s="10" t="s">
        <v>23</v>
      </c>
      <c r="B110" s="5" t="s">
        <v>5</v>
      </c>
      <c r="C110" s="5" t="s">
        <v>70</v>
      </c>
      <c r="D110" s="5" t="s">
        <v>72</v>
      </c>
      <c r="E110" s="5" t="s">
        <v>24</v>
      </c>
      <c r="F110" s="41">
        <f>G110/1000</f>
        <v>0</v>
      </c>
      <c r="G110" s="24">
        <v>0</v>
      </c>
      <c r="H110" s="113">
        <f t="shared" si="36"/>
        <v>0</v>
      </c>
      <c r="I110" s="34">
        <v>0</v>
      </c>
      <c r="J110" s="35" t="e">
        <f t="shared" si="35"/>
        <v>#DIV/0!</v>
      </c>
      <c r="K110" s="32"/>
      <c r="L110" s="33"/>
      <c r="M110" s="33"/>
      <c r="N110" s="33"/>
    </row>
    <row r="111" spans="1:14" ht="78" customHeight="1" outlineLevel="3">
      <c r="A111" s="10" t="s">
        <v>73</v>
      </c>
      <c r="B111" s="5" t="s">
        <v>5</v>
      </c>
      <c r="C111" s="5" t="s">
        <v>74</v>
      </c>
      <c r="D111" s="5" t="s">
        <v>7</v>
      </c>
      <c r="E111" s="5" t="s">
        <v>8</v>
      </c>
      <c r="F111" s="41">
        <f t="shared" ref="F111:F192" si="42">G111/1000</f>
        <v>9055.7739700000002</v>
      </c>
      <c r="G111" s="8">
        <f>G112+G130+G119+G137+G152</f>
        <v>9055773.9700000007</v>
      </c>
      <c r="H111" s="114">
        <f t="shared" ref="H111" si="43">H112+H130+H119+H137+H152</f>
        <v>228.33927</v>
      </c>
      <c r="I111" s="8">
        <f>I112+I130+I119+I137+I152</f>
        <v>228339.27</v>
      </c>
      <c r="J111" s="35">
        <f t="shared" si="35"/>
        <v>2.521477134438681</v>
      </c>
      <c r="K111" s="32"/>
      <c r="L111" s="33"/>
      <c r="M111" s="33"/>
      <c r="N111" s="33"/>
    </row>
    <row r="112" spans="1:14" ht="46.9" customHeight="1" outlineLevel="4">
      <c r="A112" s="10" t="s">
        <v>173</v>
      </c>
      <c r="B112" s="5" t="s">
        <v>5</v>
      </c>
      <c r="C112" s="5" t="s">
        <v>74</v>
      </c>
      <c r="D112" s="5" t="s">
        <v>66</v>
      </c>
      <c r="E112" s="5" t="s">
        <v>8</v>
      </c>
      <c r="F112" s="41">
        <f t="shared" si="42"/>
        <v>3774.3739700000001</v>
      </c>
      <c r="G112" s="8">
        <f>G113+G115+G117+G133+G135</f>
        <v>3774373.97</v>
      </c>
      <c r="H112" s="114">
        <f t="shared" ref="H112" si="44">H113+H115+H117+H133+H135</f>
        <v>228.33927</v>
      </c>
      <c r="I112" s="8">
        <f>I113+I115+I117+I133+I135</f>
        <v>228339.27</v>
      </c>
      <c r="J112" s="35">
        <f t="shared" si="35"/>
        <v>6.0497256449657</v>
      </c>
      <c r="K112" s="32"/>
      <c r="L112" s="33"/>
      <c r="M112" s="33"/>
      <c r="N112" s="33"/>
    </row>
    <row r="113" spans="1:14" ht="46.9" customHeight="1" outlineLevel="5">
      <c r="A113" s="10" t="s">
        <v>75</v>
      </c>
      <c r="B113" s="5" t="s">
        <v>5</v>
      </c>
      <c r="C113" s="5" t="s">
        <v>74</v>
      </c>
      <c r="D113" s="5" t="s">
        <v>76</v>
      </c>
      <c r="E113" s="5" t="s">
        <v>8</v>
      </c>
      <c r="F113" s="41">
        <f t="shared" si="42"/>
        <v>510</v>
      </c>
      <c r="G113" s="8">
        <f>G114</f>
        <v>510000</v>
      </c>
      <c r="H113" s="115">
        <f t="shared" ref="H113" si="45">H114</f>
        <v>228.33927</v>
      </c>
      <c r="I113" s="8">
        <f t="shared" si="41"/>
        <v>228339.27</v>
      </c>
      <c r="J113" s="35">
        <f t="shared" si="35"/>
        <v>44.772405882352942</v>
      </c>
      <c r="K113" s="32"/>
      <c r="L113" s="33"/>
      <c r="M113" s="33"/>
      <c r="N113" s="33"/>
    </row>
    <row r="114" spans="1:14" ht="31.5" outlineLevel="1">
      <c r="A114" s="10" t="s">
        <v>23</v>
      </c>
      <c r="B114" s="5" t="s">
        <v>5</v>
      </c>
      <c r="C114" s="5" t="s">
        <v>74</v>
      </c>
      <c r="D114" s="5" t="s">
        <v>76</v>
      </c>
      <c r="E114" s="5" t="s">
        <v>24</v>
      </c>
      <c r="F114" s="41">
        <f t="shared" si="42"/>
        <v>510</v>
      </c>
      <c r="G114" s="24">
        <v>510000</v>
      </c>
      <c r="H114" s="113">
        <f>I114/1000</f>
        <v>228.33927</v>
      </c>
      <c r="I114" s="34">
        <v>228339.27</v>
      </c>
      <c r="J114" s="35">
        <f t="shared" si="35"/>
        <v>44.772405882352942</v>
      </c>
      <c r="K114" s="32"/>
      <c r="L114" s="33"/>
      <c r="M114" s="33"/>
      <c r="N114" s="33"/>
    </row>
    <row r="115" spans="1:14" outlineLevel="2">
      <c r="A115" s="10" t="s">
        <v>77</v>
      </c>
      <c r="B115" s="5" t="s">
        <v>5</v>
      </c>
      <c r="C115" s="5" t="s">
        <v>74</v>
      </c>
      <c r="D115" s="5" t="s">
        <v>78</v>
      </c>
      <c r="E115" s="5" t="s">
        <v>8</v>
      </c>
      <c r="F115" s="41">
        <f t="shared" si="42"/>
        <v>80.935059999999993</v>
      </c>
      <c r="G115" s="8">
        <f>G116</f>
        <v>80935.06</v>
      </c>
      <c r="H115" s="113">
        <f t="shared" ref="H115:H118" si="46">I115/1000</f>
        <v>0</v>
      </c>
      <c r="I115" s="34">
        <f t="shared" ref="I115" si="47">I116</f>
        <v>0</v>
      </c>
      <c r="J115" s="35">
        <f t="shared" si="35"/>
        <v>0</v>
      </c>
      <c r="K115" s="32"/>
      <c r="L115" s="33"/>
      <c r="M115" s="33"/>
      <c r="N115" s="33"/>
    </row>
    <row r="116" spans="1:14" ht="31.5" outlineLevel="3">
      <c r="A116" s="10" t="s">
        <v>23</v>
      </c>
      <c r="B116" s="5" t="s">
        <v>5</v>
      </c>
      <c r="C116" s="5" t="s">
        <v>74</v>
      </c>
      <c r="D116" s="5" t="s">
        <v>78</v>
      </c>
      <c r="E116" s="5" t="s">
        <v>24</v>
      </c>
      <c r="F116" s="41">
        <f t="shared" si="42"/>
        <v>80.935059999999993</v>
      </c>
      <c r="G116" s="24">
        <v>80935.06</v>
      </c>
      <c r="H116" s="113">
        <f t="shared" si="46"/>
        <v>0</v>
      </c>
      <c r="I116" s="24">
        <v>0</v>
      </c>
      <c r="J116" s="35">
        <f t="shared" si="35"/>
        <v>0</v>
      </c>
      <c r="K116" s="32"/>
      <c r="L116" s="33"/>
      <c r="M116" s="33"/>
      <c r="N116" s="33"/>
    </row>
    <row r="117" spans="1:14" ht="31.5" outlineLevel="4">
      <c r="A117" s="10" t="s">
        <v>79</v>
      </c>
      <c r="B117" s="5" t="s">
        <v>5</v>
      </c>
      <c r="C117" s="5" t="s">
        <v>74</v>
      </c>
      <c r="D117" s="5" t="s">
        <v>80</v>
      </c>
      <c r="E117" s="5" t="s">
        <v>8</v>
      </c>
      <c r="F117" s="41">
        <f t="shared" si="42"/>
        <v>180.43890999999999</v>
      </c>
      <c r="G117" s="8">
        <f>G118</f>
        <v>180438.91</v>
      </c>
      <c r="H117" s="113">
        <f t="shared" si="46"/>
        <v>0</v>
      </c>
      <c r="I117" s="8">
        <f t="shared" ref="I117" si="48">I118</f>
        <v>0</v>
      </c>
      <c r="J117" s="35">
        <f t="shared" si="35"/>
        <v>0</v>
      </c>
      <c r="K117" s="32"/>
      <c r="L117" s="33"/>
      <c r="M117" s="33"/>
      <c r="N117" s="33"/>
    </row>
    <row r="118" spans="1:14" ht="31.5" outlineLevel="5">
      <c r="A118" s="10" t="s">
        <v>23</v>
      </c>
      <c r="B118" s="5" t="s">
        <v>5</v>
      </c>
      <c r="C118" s="5" t="s">
        <v>74</v>
      </c>
      <c r="D118" s="5" t="s">
        <v>80</v>
      </c>
      <c r="E118" s="5" t="s">
        <v>24</v>
      </c>
      <c r="F118" s="41">
        <f t="shared" si="42"/>
        <v>180.43890999999999</v>
      </c>
      <c r="G118" s="24">
        <v>180438.91</v>
      </c>
      <c r="H118" s="113">
        <f t="shared" si="46"/>
        <v>0</v>
      </c>
      <c r="I118" s="34">
        <v>0</v>
      </c>
      <c r="J118" s="35">
        <f t="shared" si="35"/>
        <v>0</v>
      </c>
      <c r="K118" s="32"/>
      <c r="L118" s="33"/>
      <c r="M118" s="33"/>
      <c r="N118" s="33"/>
    </row>
    <row r="119" spans="1:14" ht="31.5" hidden="1" outlineLevel="5">
      <c r="A119" s="66" t="s">
        <v>174</v>
      </c>
      <c r="B119" s="23" t="s">
        <v>5</v>
      </c>
      <c r="C119" s="23" t="s">
        <v>74</v>
      </c>
      <c r="D119" s="67" t="s">
        <v>83</v>
      </c>
      <c r="E119" s="23" t="s">
        <v>8</v>
      </c>
      <c r="F119" s="41">
        <f t="shared" si="42"/>
        <v>0</v>
      </c>
      <c r="G119" s="24">
        <f>G120</f>
        <v>0</v>
      </c>
      <c r="H119" s="113">
        <f t="shared" si="36"/>
        <v>0</v>
      </c>
      <c r="I119" s="34"/>
      <c r="J119" s="35" t="e">
        <f t="shared" si="35"/>
        <v>#DIV/0!</v>
      </c>
      <c r="K119" s="32"/>
      <c r="L119" s="33"/>
      <c r="M119" s="33"/>
      <c r="N119" s="33"/>
    </row>
    <row r="120" spans="1:14" ht="31.5" hidden="1" outlineLevel="5">
      <c r="A120" s="66" t="s">
        <v>23</v>
      </c>
      <c r="B120" s="23" t="s">
        <v>5</v>
      </c>
      <c r="C120" s="23" t="s">
        <v>74</v>
      </c>
      <c r="D120" s="67" t="s">
        <v>83</v>
      </c>
      <c r="E120" s="23" t="s">
        <v>24</v>
      </c>
      <c r="F120" s="41">
        <f t="shared" si="42"/>
        <v>0</v>
      </c>
      <c r="G120" s="24">
        <f>G121+G122</f>
        <v>0</v>
      </c>
      <c r="H120" s="113">
        <f t="shared" si="36"/>
        <v>0</v>
      </c>
      <c r="I120" s="34">
        <f>I121</f>
        <v>0</v>
      </c>
      <c r="J120" s="35" t="e">
        <f t="shared" si="35"/>
        <v>#DIV/0!</v>
      </c>
      <c r="K120" s="32"/>
      <c r="L120" s="33"/>
      <c r="M120" s="33"/>
      <c r="N120" s="33"/>
    </row>
    <row r="121" spans="1:14" ht="31.5" hidden="1" outlineLevel="5">
      <c r="A121" s="66" t="s">
        <v>84</v>
      </c>
      <c r="B121" s="23" t="s">
        <v>5</v>
      </c>
      <c r="C121" s="23" t="s">
        <v>74</v>
      </c>
      <c r="D121" s="67" t="s">
        <v>85</v>
      </c>
      <c r="E121" s="23" t="s">
        <v>8</v>
      </c>
      <c r="F121" s="41">
        <f t="shared" si="42"/>
        <v>0</v>
      </c>
      <c r="G121" s="8">
        <v>0</v>
      </c>
      <c r="H121" s="113">
        <f t="shared" si="36"/>
        <v>0</v>
      </c>
      <c r="I121" s="34"/>
      <c r="J121" s="35" t="e">
        <f t="shared" si="35"/>
        <v>#DIV/0!</v>
      </c>
      <c r="K121" s="32"/>
      <c r="L121" s="33"/>
      <c r="M121" s="33"/>
      <c r="N121" s="33"/>
    </row>
    <row r="122" spans="1:14" ht="31.5" hidden="1" outlineLevel="5">
      <c r="A122" s="66" t="s">
        <v>23</v>
      </c>
      <c r="B122" s="23" t="s">
        <v>5</v>
      </c>
      <c r="C122" s="23" t="s">
        <v>74</v>
      </c>
      <c r="D122" s="67" t="s">
        <v>85</v>
      </c>
      <c r="E122" s="23" t="s">
        <v>24</v>
      </c>
      <c r="F122" s="68">
        <f t="shared" si="42"/>
        <v>0</v>
      </c>
      <c r="G122" s="8">
        <v>0</v>
      </c>
      <c r="H122" s="113">
        <f t="shared" si="36"/>
        <v>0</v>
      </c>
      <c r="I122" s="34">
        <f>I123</f>
        <v>0</v>
      </c>
      <c r="J122" s="35" t="e">
        <f t="shared" si="35"/>
        <v>#DIV/0!</v>
      </c>
      <c r="K122" s="32"/>
      <c r="L122" s="33"/>
      <c r="M122" s="33"/>
      <c r="N122" s="33"/>
    </row>
    <row r="123" spans="1:14" ht="47.25" hidden="1" outlineLevel="5">
      <c r="A123" s="10" t="s">
        <v>81</v>
      </c>
      <c r="B123" s="5" t="s">
        <v>5</v>
      </c>
      <c r="C123" s="5" t="s">
        <v>74</v>
      </c>
      <c r="D123" s="5" t="s">
        <v>82</v>
      </c>
      <c r="E123" s="5" t="s">
        <v>8</v>
      </c>
      <c r="F123" s="41">
        <f t="shared" si="42"/>
        <v>0</v>
      </c>
      <c r="G123" s="8">
        <f>G124</f>
        <v>0</v>
      </c>
      <c r="H123" s="113">
        <f t="shared" si="36"/>
        <v>0</v>
      </c>
      <c r="I123" s="34"/>
      <c r="J123" s="35" t="e">
        <f t="shared" si="35"/>
        <v>#DIV/0!</v>
      </c>
      <c r="K123" s="32"/>
      <c r="L123" s="33"/>
      <c r="M123" s="33"/>
      <c r="N123" s="33"/>
    </row>
    <row r="124" spans="1:14" ht="31.5" hidden="1" outlineLevel="1">
      <c r="A124" s="10" t="s">
        <v>23</v>
      </c>
      <c r="B124" s="5" t="s">
        <v>5</v>
      </c>
      <c r="C124" s="5" t="s">
        <v>74</v>
      </c>
      <c r="D124" s="5" t="s">
        <v>82</v>
      </c>
      <c r="E124" s="5" t="s">
        <v>24</v>
      </c>
      <c r="F124" s="41">
        <f t="shared" si="42"/>
        <v>0</v>
      </c>
      <c r="G124" s="8"/>
      <c r="H124" s="113">
        <f t="shared" si="36"/>
        <v>0</v>
      </c>
      <c r="I124" s="34">
        <f t="shared" ref="I124:I127" si="49">I125</f>
        <v>0</v>
      </c>
      <c r="J124" s="35" t="e">
        <f t="shared" si="35"/>
        <v>#DIV/0!</v>
      </c>
      <c r="K124" s="32"/>
      <c r="L124" s="33"/>
      <c r="M124" s="33"/>
      <c r="N124" s="33"/>
    </row>
    <row r="125" spans="1:14" ht="63" hidden="1" outlineLevel="2">
      <c r="A125" s="10" t="s">
        <v>175</v>
      </c>
      <c r="B125" s="5" t="s">
        <v>5</v>
      </c>
      <c r="C125" s="5" t="s">
        <v>74</v>
      </c>
      <c r="D125" s="5" t="s">
        <v>176</v>
      </c>
      <c r="E125" s="5" t="s">
        <v>8</v>
      </c>
      <c r="F125" s="41">
        <f t="shared" si="42"/>
        <v>0</v>
      </c>
      <c r="G125" s="8">
        <v>0</v>
      </c>
      <c r="H125" s="113">
        <f t="shared" si="36"/>
        <v>0</v>
      </c>
      <c r="I125" s="34">
        <f t="shared" si="49"/>
        <v>0</v>
      </c>
      <c r="J125" s="35" t="e">
        <f t="shared" si="35"/>
        <v>#DIV/0!</v>
      </c>
      <c r="K125" s="32"/>
      <c r="L125" s="33"/>
      <c r="M125" s="33"/>
      <c r="N125" s="33"/>
    </row>
    <row r="126" spans="1:14" ht="117" hidden="1" customHeight="1" outlineLevel="3">
      <c r="A126" s="10" t="s">
        <v>174</v>
      </c>
      <c r="B126" s="5" t="s">
        <v>5</v>
      </c>
      <c r="C126" s="5" t="s">
        <v>74</v>
      </c>
      <c r="D126" s="5" t="s">
        <v>83</v>
      </c>
      <c r="E126" s="5" t="s">
        <v>8</v>
      </c>
      <c r="F126" s="41">
        <f t="shared" si="42"/>
        <v>0</v>
      </c>
      <c r="G126" s="8">
        <v>0</v>
      </c>
      <c r="H126" s="113">
        <f t="shared" si="36"/>
        <v>0</v>
      </c>
      <c r="I126" s="34">
        <f>I127</f>
        <v>0</v>
      </c>
      <c r="J126" s="35" t="e">
        <f t="shared" si="35"/>
        <v>#DIV/0!</v>
      </c>
      <c r="K126" s="32"/>
      <c r="L126" s="33"/>
      <c r="M126" s="33"/>
      <c r="N126" s="33"/>
    </row>
    <row r="127" spans="1:14" ht="31.5" hidden="1" outlineLevel="4">
      <c r="A127" s="10" t="s">
        <v>23</v>
      </c>
      <c r="B127" s="5" t="s">
        <v>5</v>
      </c>
      <c r="C127" s="5" t="s">
        <v>74</v>
      </c>
      <c r="D127" s="5" t="s">
        <v>83</v>
      </c>
      <c r="E127" s="5" t="s">
        <v>24</v>
      </c>
      <c r="F127" s="41">
        <f t="shared" si="42"/>
        <v>0</v>
      </c>
      <c r="G127" s="8">
        <v>0</v>
      </c>
      <c r="H127" s="113">
        <f t="shared" si="36"/>
        <v>0</v>
      </c>
      <c r="I127" s="34">
        <f t="shared" si="49"/>
        <v>0</v>
      </c>
      <c r="J127" s="35" t="e">
        <f t="shared" si="35"/>
        <v>#DIV/0!</v>
      </c>
      <c r="K127" s="32"/>
      <c r="L127" s="33"/>
      <c r="M127" s="33"/>
      <c r="N127" s="33"/>
    </row>
    <row r="128" spans="1:14" ht="31.5" hidden="1" outlineLevel="5">
      <c r="A128" s="10" t="s">
        <v>84</v>
      </c>
      <c r="B128" s="5" t="s">
        <v>5</v>
      </c>
      <c r="C128" s="5" t="s">
        <v>74</v>
      </c>
      <c r="D128" s="5" t="s">
        <v>85</v>
      </c>
      <c r="E128" s="5" t="s">
        <v>8</v>
      </c>
      <c r="F128" s="41">
        <f t="shared" si="42"/>
        <v>0</v>
      </c>
      <c r="G128" s="8">
        <v>0</v>
      </c>
      <c r="H128" s="113">
        <f t="shared" si="36"/>
        <v>0</v>
      </c>
      <c r="I128" s="34"/>
      <c r="J128" s="35" t="e">
        <f t="shared" si="35"/>
        <v>#DIV/0!</v>
      </c>
      <c r="K128" s="32"/>
      <c r="L128" s="33"/>
      <c r="M128" s="33"/>
      <c r="N128" s="33"/>
    </row>
    <row r="129" spans="1:14" ht="31.5" hidden="1" outlineLevel="1">
      <c r="A129" s="10" t="s">
        <v>23</v>
      </c>
      <c r="B129" s="5" t="s">
        <v>5</v>
      </c>
      <c r="C129" s="5" t="s">
        <v>74</v>
      </c>
      <c r="D129" s="5" t="s">
        <v>85</v>
      </c>
      <c r="E129" s="5" t="s">
        <v>24</v>
      </c>
      <c r="F129" s="41">
        <f t="shared" si="42"/>
        <v>0</v>
      </c>
      <c r="G129" s="8">
        <v>0</v>
      </c>
      <c r="H129" s="113">
        <f t="shared" si="36"/>
        <v>0</v>
      </c>
      <c r="I129" s="34">
        <f t="shared" ref="I129:I131" si="50">I130</f>
        <v>0</v>
      </c>
      <c r="J129" s="35" t="e">
        <f t="shared" si="35"/>
        <v>#DIV/0!</v>
      </c>
      <c r="K129" s="32"/>
      <c r="L129" s="33"/>
      <c r="M129" s="33"/>
      <c r="N129" s="33"/>
    </row>
    <row r="130" spans="1:14" ht="63" hidden="1" outlineLevel="2">
      <c r="A130" s="10" t="s">
        <v>177</v>
      </c>
      <c r="B130" s="17" t="s">
        <v>5</v>
      </c>
      <c r="C130" s="17" t="s">
        <v>74</v>
      </c>
      <c r="D130" s="17" t="s">
        <v>176</v>
      </c>
      <c r="E130" s="17" t="s">
        <v>8</v>
      </c>
      <c r="F130" s="41">
        <f t="shared" si="42"/>
        <v>0</v>
      </c>
      <c r="G130" s="8">
        <f>G131</f>
        <v>0</v>
      </c>
      <c r="H130" s="113">
        <f t="shared" si="36"/>
        <v>0</v>
      </c>
      <c r="I130" s="34">
        <f t="shared" si="50"/>
        <v>0</v>
      </c>
      <c r="J130" s="35" t="e">
        <f t="shared" si="35"/>
        <v>#DIV/0!</v>
      </c>
      <c r="K130" s="32"/>
      <c r="L130" s="33"/>
      <c r="M130" s="33"/>
      <c r="N130" s="33"/>
    </row>
    <row r="131" spans="1:14" ht="31.5" hidden="1" outlineLevel="3">
      <c r="A131" s="10" t="s">
        <v>178</v>
      </c>
      <c r="B131" s="17" t="s">
        <v>5</v>
      </c>
      <c r="C131" s="17" t="s">
        <v>74</v>
      </c>
      <c r="D131" s="17" t="s">
        <v>179</v>
      </c>
      <c r="E131" s="17" t="s">
        <v>8</v>
      </c>
      <c r="F131" s="41">
        <f t="shared" si="42"/>
        <v>0</v>
      </c>
      <c r="G131" s="8">
        <f>G132</f>
        <v>0</v>
      </c>
      <c r="H131" s="113">
        <f t="shared" si="36"/>
        <v>0</v>
      </c>
      <c r="I131" s="34">
        <f t="shared" si="50"/>
        <v>0</v>
      </c>
      <c r="J131" s="35" t="e">
        <f t="shared" si="35"/>
        <v>#DIV/0!</v>
      </c>
      <c r="K131" s="32"/>
      <c r="L131" s="33"/>
      <c r="M131" s="33"/>
      <c r="N131" s="33"/>
    </row>
    <row r="132" spans="1:14" ht="31.5" hidden="1" outlineLevel="4">
      <c r="A132" s="10" t="s">
        <v>23</v>
      </c>
      <c r="B132" s="17" t="s">
        <v>5</v>
      </c>
      <c r="C132" s="17" t="s">
        <v>74</v>
      </c>
      <c r="D132" s="17" t="s">
        <v>179</v>
      </c>
      <c r="E132" s="17" t="s">
        <v>24</v>
      </c>
      <c r="F132" s="41">
        <f t="shared" si="42"/>
        <v>0</v>
      </c>
      <c r="G132" s="8">
        <v>0</v>
      </c>
      <c r="H132" s="113">
        <f t="shared" si="36"/>
        <v>0</v>
      </c>
      <c r="I132" s="34">
        <v>0</v>
      </c>
      <c r="J132" s="35" t="e">
        <f t="shared" si="35"/>
        <v>#DIV/0!</v>
      </c>
      <c r="K132" s="32"/>
      <c r="L132" s="33"/>
      <c r="M132" s="33"/>
      <c r="N132" s="33"/>
    </row>
    <row r="133" spans="1:14" outlineLevel="4">
      <c r="A133" s="65" t="s">
        <v>169</v>
      </c>
      <c r="B133" s="23">
        <v>981</v>
      </c>
      <c r="C133" s="23" t="str">
        <f>C132</f>
        <v>0503</v>
      </c>
      <c r="D133" s="58" t="s">
        <v>275</v>
      </c>
      <c r="E133" s="23" t="str">
        <f>E132</f>
        <v>200</v>
      </c>
      <c r="F133" s="68">
        <f t="shared" si="42"/>
        <v>2000</v>
      </c>
      <c r="G133" s="149">
        <f>G134</f>
        <v>2000000</v>
      </c>
      <c r="H133" s="113">
        <f t="shared" si="36"/>
        <v>0</v>
      </c>
      <c r="I133" s="34">
        <f>I134</f>
        <v>0</v>
      </c>
      <c r="J133" s="35">
        <f t="shared" si="35"/>
        <v>0</v>
      </c>
      <c r="K133" s="32"/>
      <c r="L133" s="33"/>
      <c r="M133" s="33"/>
      <c r="N133" s="33"/>
    </row>
    <row r="134" spans="1:14" ht="31.15" customHeight="1" outlineLevel="5">
      <c r="A134" s="65" t="s">
        <v>171</v>
      </c>
      <c r="B134" s="23">
        <v>981</v>
      </c>
      <c r="C134" s="23" t="str">
        <f>C133</f>
        <v>0503</v>
      </c>
      <c r="D134" s="58" t="s">
        <v>275</v>
      </c>
      <c r="E134" s="23" t="str">
        <f>E153</f>
        <v>000</v>
      </c>
      <c r="F134" s="68">
        <f t="shared" si="42"/>
        <v>2000</v>
      </c>
      <c r="G134" s="149">
        <v>2000000</v>
      </c>
      <c r="H134" s="113">
        <f t="shared" si="36"/>
        <v>0</v>
      </c>
      <c r="I134" s="108">
        <v>0</v>
      </c>
      <c r="J134" s="35">
        <f t="shared" si="35"/>
        <v>0</v>
      </c>
      <c r="K134" s="32"/>
      <c r="L134" s="33"/>
      <c r="M134" s="33"/>
      <c r="N134" s="33"/>
    </row>
    <row r="135" spans="1:14" ht="18.75" customHeight="1">
      <c r="A135" s="69" t="s">
        <v>172</v>
      </c>
      <c r="B135" s="23">
        <v>981</v>
      </c>
      <c r="C135" s="23" t="str">
        <f>C134</f>
        <v>0503</v>
      </c>
      <c r="D135" s="23" t="str">
        <f>D136</f>
        <v>07Q51S7170</v>
      </c>
      <c r="E135" s="58" t="s">
        <v>8</v>
      </c>
      <c r="F135" s="68">
        <f t="shared" si="42"/>
        <v>1003</v>
      </c>
      <c r="G135" s="150">
        <f>G136</f>
        <v>1003000</v>
      </c>
      <c r="H135" s="113">
        <f t="shared" si="36"/>
        <v>0</v>
      </c>
      <c r="I135" s="80">
        <f>I136</f>
        <v>0</v>
      </c>
      <c r="J135" s="35">
        <f t="shared" si="35"/>
        <v>0</v>
      </c>
      <c r="K135" s="32"/>
      <c r="L135" s="33"/>
      <c r="M135" s="33"/>
      <c r="N135" s="33"/>
    </row>
    <row r="136" spans="1:14" ht="31.5">
      <c r="A136" s="70" t="s">
        <v>171</v>
      </c>
      <c r="B136" s="71">
        <v>981</v>
      </c>
      <c r="C136" s="23" t="str">
        <f>C135</f>
        <v>0503</v>
      </c>
      <c r="D136" s="23" t="s">
        <v>276</v>
      </c>
      <c r="E136" s="23">
        <v>200</v>
      </c>
      <c r="F136" s="68">
        <f t="shared" si="42"/>
        <v>1003</v>
      </c>
      <c r="G136" s="150">
        <v>1003000</v>
      </c>
      <c r="H136" s="113">
        <f t="shared" si="36"/>
        <v>0</v>
      </c>
      <c r="I136" s="153">
        <v>0</v>
      </c>
      <c r="J136" s="35">
        <f t="shared" si="35"/>
        <v>0</v>
      </c>
      <c r="K136" s="3"/>
    </row>
    <row r="137" spans="1:14" ht="63">
      <c r="A137" s="72" t="s">
        <v>177</v>
      </c>
      <c r="B137" s="23">
        <v>981</v>
      </c>
      <c r="C137" s="58" t="s">
        <v>74</v>
      </c>
      <c r="D137" s="23">
        <v>12000000</v>
      </c>
      <c r="E137" s="58" t="s">
        <v>8</v>
      </c>
      <c r="F137" s="68">
        <f t="shared" si="42"/>
        <v>4607.8999999999996</v>
      </c>
      <c r="G137" s="150">
        <f>G138+G140+G142+G144+G146+G148+G150</f>
        <v>4607900</v>
      </c>
      <c r="H137" s="174">
        <f t="shared" ref="H137" si="51">H138+H140+H142</f>
        <v>0</v>
      </c>
      <c r="I137" s="150">
        <f>I138+I140+I142+I144+I146+I148+I150</f>
        <v>0</v>
      </c>
      <c r="J137" s="35">
        <f t="shared" si="35"/>
        <v>0</v>
      </c>
      <c r="K137" s="3"/>
    </row>
    <row r="138" spans="1:14" hidden="1">
      <c r="A138" s="70" t="s">
        <v>180</v>
      </c>
      <c r="B138" s="71">
        <v>981</v>
      </c>
      <c r="C138" s="58" t="s">
        <v>74</v>
      </c>
      <c r="D138" s="23" t="s">
        <v>181</v>
      </c>
      <c r="E138" s="58" t="s">
        <v>8</v>
      </c>
      <c r="F138" s="68">
        <f t="shared" si="42"/>
        <v>0</v>
      </c>
      <c r="G138" s="150">
        <f>G139</f>
        <v>0</v>
      </c>
      <c r="H138" s="113">
        <f t="shared" si="36"/>
        <v>0</v>
      </c>
      <c r="I138" s="154">
        <f>I139</f>
        <v>0</v>
      </c>
      <c r="J138" s="35" t="e">
        <f t="shared" si="35"/>
        <v>#DIV/0!</v>
      </c>
    </row>
    <row r="139" spans="1:14" ht="31.5" hidden="1">
      <c r="A139" s="70" t="s">
        <v>125</v>
      </c>
      <c r="B139" s="71">
        <v>981</v>
      </c>
      <c r="C139" s="58" t="s">
        <v>74</v>
      </c>
      <c r="D139" s="23" t="s">
        <v>181</v>
      </c>
      <c r="E139" s="58" t="s">
        <v>24</v>
      </c>
      <c r="F139" s="68">
        <f t="shared" si="42"/>
        <v>0</v>
      </c>
      <c r="G139" s="150">
        <v>0</v>
      </c>
      <c r="H139" s="113">
        <f t="shared" si="36"/>
        <v>0</v>
      </c>
      <c r="I139" s="154">
        <v>0</v>
      </c>
      <c r="J139" s="35" t="e">
        <f t="shared" si="35"/>
        <v>#DIV/0!</v>
      </c>
    </row>
    <row r="140" spans="1:14" hidden="1">
      <c r="A140" s="70" t="s">
        <v>182</v>
      </c>
      <c r="B140" s="71">
        <v>981</v>
      </c>
      <c r="C140" s="58" t="s">
        <v>74</v>
      </c>
      <c r="D140" s="23" t="s">
        <v>183</v>
      </c>
      <c r="E140" s="58" t="s">
        <v>8</v>
      </c>
      <c r="F140" s="68">
        <f t="shared" si="42"/>
        <v>0</v>
      </c>
      <c r="G140" s="150">
        <f>G141</f>
        <v>0</v>
      </c>
      <c r="H140" s="113">
        <f t="shared" si="36"/>
        <v>0</v>
      </c>
      <c r="I140" s="154">
        <f>I141</f>
        <v>0</v>
      </c>
      <c r="J140" s="35" t="e">
        <f t="shared" si="35"/>
        <v>#DIV/0!</v>
      </c>
    </row>
    <row r="141" spans="1:14" ht="31.5" hidden="1">
      <c r="A141" s="70" t="s">
        <v>184</v>
      </c>
      <c r="B141" s="71">
        <v>981</v>
      </c>
      <c r="C141" s="58" t="s">
        <v>74</v>
      </c>
      <c r="D141" s="23" t="s">
        <v>183</v>
      </c>
      <c r="E141" s="58" t="s">
        <v>24</v>
      </c>
      <c r="F141" s="68">
        <f t="shared" si="42"/>
        <v>0</v>
      </c>
      <c r="G141" s="151">
        <v>0</v>
      </c>
      <c r="H141" s="113">
        <f t="shared" si="36"/>
        <v>0</v>
      </c>
      <c r="I141" s="154">
        <v>0</v>
      </c>
      <c r="J141" s="35" t="e">
        <f t="shared" si="35"/>
        <v>#DIV/0!</v>
      </c>
    </row>
    <row r="142" spans="1:14">
      <c r="A142" s="155" t="s">
        <v>182</v>
      </c>
      <c r="B142" s="71">
        <v>981</v>
      </c>
      <c r="C142" s="58" t="s">
        <v>74</v>
      </c>
      <c r="D142" s="23">
        <f>D143</f>
        <v>1200004410</v>
      </c>
      <c r="E142" s="58" t="s">
        <v>8</v>
      </c>
      <c r="F142" s="73">
        <f t="shared" si="42"/>
        <v>96.5</v>
      </c>
      <c r="G142" s="152">
        <f>G143</f>
        <v>96500</v>
      </c>
      <c r="H142" s="113">
        <f t="shared" si="36"/>
        <v>0</v>
      </c>
      <c r="I142" s="154">
        <f>I143</f>
        <v>0</v>
      </c>
      <c r="J142" s="35">
        <f t="shared" si="35"/>
        <v>0</v>
      </c>
    </row>
    <row r="143" spans="1:14" ht="30.75" customHeight="1">
      <c r="A143" s="70" t="s">
        <v>184</v>
      </c>
      <c r="B143" s="157">
        <v>981</v>
      </c>
      <c r="C143" s="158" t="s">
        <v>74</v>
      </c>
      <c r="D143" s="159">
        <v>1200004410</v>
      </c>
      <c r="E143" s="158" t="s">
        <v>24</v>
      </c>
      <c r="F143" s="76">
        <f t="shared" si="42"/>
        <v>96.5</v>
      </c>
      <c r="G143" s="160">
        <v>96500</v>
      </c>
      <c r="H143" s="161">
        <f t="shared" si="36"/>
        <v>0</v>
      </c>
      <c r="I143" s="162">
        <v>0</v>
      </c>
      <c r="J143" s="163">
        <f t="shared" si="35"/>
        <v>0</v>
      </c>
    </row>
    <row r="144" spans="1:14" ht="30.75" customHeight="1">
      <c r="A144" s="155" t="s">
        <v>307</v>
      </c>
      <c r="B144" s="71">
        <v>981</v>
      </c>
      <c r="C144" s="58" t="s">
        <v>74</v>
      </c>
      <c r="D144" s="23">
        <f>D145</f>
        <v>1200004430</v>
      </c>
      <c r="E144" s="58" t="s">
        <v>8</v>
      </c>
      <c r="F144" s="76">
        <f t="shared" si="42"/>
        <v>2164.1970000000001</v>
      </c>
      <c r="G144" s="160">
        <f>G145</f>
        <v>2164197</v>
      </c>
      <c r="H144" s="161">
        <f t="shared" si="36"/>
        <v>0</v>
      </c>
      <c r="I144" s="162">
        <f>I145</f>
        <v>0</v>
      </c>
      <c r="J144" s="163">
        <f t="shared" si="35"/>
        <v>0</v>
      </c>
    </row>
    <row r="145" spans="1:10" ht="30.75" customHeight="1">
      <c r="A145" s="70" t="s">
        <v>184</v>
      </c>
      <c r="B145" s="157">
        <v>981</v>
      </c>
      <c r="C145" s="158" t="s">
        <v>74</v>
      </c>
      <c r="D145" s="159">
        <v>1200004430</v>
      </c>
      <c r="E145" s="158" t="s">
        <v>24</v>
      </c>
      <c r="F145" s="76">
        <f t="shared" si="42"/>
        <v>2164.1970000000001</v>
      </c>
      <c r="G145" s="160">
        <v>2164197</v>
      </c>
      <c r="H145" s="161">
        <f t="shared" si="36"/>
        <v>0</v>
      </c>
      <c r="I145" s="162">
        <v>0</v>
      </c>
      <c r="J145" s="163">
        <f t="shared" si="35"/>
        <v>0</v>
      </c>
    </row>
    <row r="146" spans="1:10" ht="47.25">
      <c r="A146" s="70" t="s">
        <v>308</v>
      </c>
      <c r="B146" s="71">
        <v>981</v>
      </c>
      <c r="C146" s="58" t="s">
        <v>74</v>
      </c>
      <c r="D146" s="23" t="str">
        <f t="shared" ref="D146" si="52">D147</f>
        <v>120И015370</v>
      </c>
      <c r="E146" s="58" t="s">
        <v>8</v>
      </c>
      <c r="F146" s="76">
        <f t="shared" si="42"/>
        <v>163.5</v>
      </c>
      <c r="G146" s="169">
        <f>G147</f>
        <v>163500</v>
      </c>
      <c r="H146" s="161">
        <f t="shared" si="36"/>
        <v>0</v>
      </c>
      <c r="I146" s="154">
        <f>I147</f>
        <v>0</v>
      </c>
      <c r="J146" s="163">
        <f t="shared" si="35"/>
        <v>0</v>
      </c>
    </row>
    <row r="147" spans="1:10" ht="31.5">
      <c r="A147" s="156" t="s">
        <v>184</v>
      </c>
      <c r="B147" s="157">
        <v>981</v>
      </c>
      <c r="C147" s="158" t="s">
        <v>74</v>
      </c>
      <c r="D147" s="159" t="s">
        <v>305</v>
      </c>
      <c r="E147" s="158" t="s">
        <v>24</v>
      </c>
      <c r="F147" s="76">
        <f t="shared" si="42"/>
        <v>163.5</v>
      </c>
      <c r="G147" s="169">
        <v>163500</v>
      </c>
      <c r="H147" s="161">
        <f t="shared" si="36"/>
        <v>0</v>
      </c>
      <c r="I147" s="154">
        <v>0</v>
      </c>
      <c r="J147" s="163">
        <f t="shared" si="35"/>
        <v>0</v>
      </c>
    </row>
    <row r="148" spans="1:10" ht="31.5">
      <c r="A148" s="70" t="s">
        <v>309</v>
      </c>
      <c r="B148" s="71">
        <v>981</v>
      </c>
      <c r="C148" s="58" t="s">
        <v>74</v>
      </c>
      <c r="D148" s="23" t="str">
        <f t="shared" ref="D148" si="53">D149</f>
        <v>120И455550</v>
      </c>
      <c r="E148" s="58" t="s">
        <v>8</v>
      </c>
      <c r="F148" s="76">
        <f t="shared" si="42"/>
        <v>2020.203</v>
      </c>
      <c r="G148" s="169">
        <f>G149</f>
        <v>2020203</v>
      </c>
      <c r="H148" s="161">
        <f t="shared" si="36"/>
        <v>0</v>
      </c>
      <c r="I148" s="154">
        <f>I149</f>
        <v>0</v>
      </c>
      <c r="J148" s="163">
        <f t="shared" si="35"/>
        <v>0</v>
      </c>
    </row>
    <row r="149" spans="1:10" ht="31.5">
      <c r="A149" s="156" t="s">
        <v>184</v>
      </c>
      <c r="B149" s="157">
        <v>981</v>
      </c>
      <c r="C149" s="158" t="s">
        <v>74</v>
      </c>
      <c r="D149" s="159" t="s">
        <v>306</v>
      </c>
      <c r="E149" s="158" t="s">
        <v>24</v>
      </c>
      <c r="F149" s="76">
        <f t="shared" si="42"/>
        <v>2020.203</v>
      </c>
      <c r="G149" s="169">
        <v>2020203</v>
      </c>
      <c r="H149" s="161">
        <f t="shared" si="36"/>
        <v>0</v>
      </c>
      <c r="I149" s="154">
        <v>0</v>
      </c>
      <c r="J149" s="163">
        <f t="shared" si="35"/>
        <v>0</v>
      </c>
    </row>
    <row r="150" spans="1:10" ht="47.25">
      <c r="A150" s="172" t="s">
        <v>311</v>
      </c>
      <c r="B150" s="157">
        <v>981</v>
      </c>
      <c r="C150" s="158" t="s">
        <v>74</v>
      </c>
      <c r="D150" s="159" t="str">
        <f t="shared" ref="D150" si="54">D151</f>
        <v>120И4S5370</v>
      </c>
      <c r="E150" s="158" t="s">
        <v>8</v>
      </c>
      <c r="F150" s="76">
        <f t="shared" si="42"/>
        <v>163.5</v>
      </c>
      <c r="G150" s="173">
        <f>G151</f>
        <v>163500</v>
      </c>
      <c r="H150" s="161">
        <f t="shared" si="36"/>
        <v>0</v>
      </c>
      <c r="I150" s="162">
        <f>I151</f>
        <v>0</v>
      </c>
      <c r="J150" s="163">
        <f t="shared" si="35"/>
        <v>0</v>
      </c>
    </row>
    <row r="151" spans="1:10" ht="31.5">
      <c r="A151" s="70" t="s">
        <v>184</v>
      </c>
      <c r="B151" s="166">
        <v>981</v>
      </c>
      <c r="C151" s="167" t="s">
        <v>74</v>
      </c>
      <c r="D151" s="166" t="s">
        <v>310</v>
      </c>
      <c r="E151" s="167" t="s">
        <v>24</v>
      </c>
      <c r="F151" s="168">
        <f t="shared" si="42"/>
        <v>163.5</v>
      </c>
      <c r="G151" s="169">
        <v>163500</v>
      </c>
      <c r="H151" s="170">
        <f t="shared" si="36"/>
        <v>0</v>
      </c>
      <c r="I151" s="154">
        <v>0</v>
      </c>
      <c r="J151" s="171">
        <f t="shared" si="35"/>
        <v>0</v>
      </c>
    </row>
    <row r="152" spans="1:10" ht="47.25">
      <c r="A152" s="45" t="s">
        <v>185</v>
      </c>
      <c r="B152" s="51" t="s">
        <v>5</v>
      </c>
      <c r="C152" s="51" t="s">
        <v>74</v>
      </c>
      <c r="D152" s="164" t="s">
        <v>56</v>
      </c>
      <c r="E152" s="51" t="s">
        <v>8</v>
      </c>
      <c r="F152" s="55">
        <f t="shared" si="42"/>
        <v>673.5</v>
      </c>
      <c r="G152" s="77">
        <f>G153+G155+G157</f>
        <v>673500</v>
      </c>
      <c r="H152" s="117">
        <f t="shared" ref="H152:I152" si="55">H153+H155+H157</f>
        <v>0</v>
      </c>
      <c r="I152" s="77">
        <f t="shared" si="55"/>
        <v>0</v>
      </c>
      <c r="J152" s="165">
        <f t="shared" si="35"/>
        <v>0</v>
      </c>
    </row>
    <row r="153" spans="1:10" ht="47.25">
      <c r="A153" s="10" t="s">
        <v>86</v>
      </c>
      <c r="B153" s="5" t="s">
        <v>5</v>
      </c>
      <c r="C153" s="5" t="s">
        <v>74</v>
      </c>
      <c r="D153" s="17" t="s">
        <v>186</v>
      </c>
      <c r="E153" s="5" t="s">
        <v>8</v>
      </c>
      <c r="F153" s="41">
        <f t="shared" si="42"/>
        <v>30</v>
      </c>
      <c r="G153" s="78">
        <f>G154</f>
        <v>30000</v>
      </c>
      <c r="H153" s="118">
        <f t="shared" ref="H153:I153" si="56">H154</f>
        <v>0</v>
      </c>
      <c r="I153" s="78">
        <f t="shared" si="56"/>
        <v>0</v>
      </c>
      <c r="J153" s="35">
        <f t="shared" si="35"/>
        <v>0</v>
      </c>
    </row>
    <row r="154" spans="1:10" ht="31.5">
      <c r="A154" s="10" t="s">
        <v>23</v>
      </c>
      <c r="B154" s="5" t="s">
        <v>5</v>
      </c>
      <c r="C154" s="5" t="s">
        <v>74</v>
      </c>
      <c r="D154" s="17" t="s">
        <v>186</v>
      </c>
      <c r="E154" s="5" t="s">
        <v>24</v>
      </c>
      <c r="F154" s="41">
        <f t="shared" si="42"/>
        <v>30</v>
      </c>
      <c r="G154" s="78">
        <v>30000</v>
      </c>
      <c r="H154" s="113">
        <f t="shared" si="36"/>
        <v>0</v>
      </c>
      <c r="I154" s="154">
        <v>0</v>
      </c>
      <c r="J154" s="35">
        <f t="shared" si="35"/>
        <v>0</v>
      </c>
    </row>
    <row r="155" spans="1:10">
      <c r="A155" s="10" t="s">
        <v>187</v>
      </c>
      <c r="B155" s="5">
        <v>981</v>
      </c>
      <c r="C155" s="17" t="s">
        <v>74</v>
      </c>
      <c r="D155" s="17" t="s">
        <v>312</v>
      </c>
      <c r="E155" s="17" t="s">
        <v>8</v>
      </c>
      <c r="F155" s="41">
        <f t="shared" si="42"/>
        <v>611.29999999999995</v>
      </c>
      <c r="G155" s="78">
        <f>G156</f>
        <v>611300</v>
      </c>
      <c r="H155" s="113">
        <f t="shared" si="36"/>
        <v>0</v>
      </c>
      <c r="I155" s="154">
        <f>I156</f>
        <v>0</v>
      </c>
      <c r="J155" s="35">
        <f t="shared" si="35"/>
        <v>0</v>
      </c>
    </row>
    <row r="156" spans="1:10" ht="31.5">
      <c r="A156" s="10" t="s">
        <v>23</v>
      </c>
      <c r="B156" s="5" t="s">
        <v>5</v>
      </c>
      <c r="C156" s="5" t="s">
        <v>74</v>
      </c>
      <c r="D156" s="17" t="s">
        <v>312</v>
      </c>
      <c r="E156" s="5" t="s">
        <v>24</v>
      </c>
      <c r="F156" s="41">
        <f t="shared" si="42"/>
        <v>611.29999999999995</v>
      </c>
      <c r="G156" s="78">
        <v>611300</v>
      </c>
      <c r="H156" s="113">
        <f t="shared" si="36"/>
        <v>0</v>
      </c>
      <c r="I156" s="154">
        <v>0</v>
      </c>
      <c r="J156" s="35">
        <f t="shared" si="35"/>
        <v>0</v>
      </c>
    </row>
    <row r="157" spans="1:10">
      <c r="A157" s="10" t="s">
        <v>187</v>
      </c>
      <c r="B157" s="5">
        <v>981</v>
      </c>
      <c r="C157" s="5" t="s">
        <v>74</v>
      </c>
      <c r="D157" s="17" t="s">
        <v>313</v>
      </c>
      <c r="E157" s="17" t="s">
        <v>8</v>
      </c>
      <c r="F157" s="41">
        <f t="shared" si="42"/>
        <v>32.200000000000003</v>
      </c>
      <c r="G157" s="78">
        <f>G158</f>
        <v>32200</v>
      </c>
      <c r="H157" s="113">
        <f t="shared" si="36"/>
        <v>0</v>
      </c>
      <c r="I157" s="154">
        <f>I158</f>
        <v>0</v>
      </c>
      <c r="J157" s="35">
        <f t="shared" ref="J157:J193" si="57">H157/F157*100</f>
        <v>0</v>
      </c>
    </row>
    <row r="158" spans="1:10" ht="31.5">
      <c r="A158" s="10" t="s">
        <v>23</v>
      </c>
      <c r="B158" s="5" t="s">
        <v>5</v>
      </c>
      <c r="C158" s="5" t="s">
        <v>74</v>
      </c>
      <c r="D158" s="17" t="s">
        <v>313</v>
      </c>
      <c r="E158" s="5" t="s">
        <v>24</v>
      </c>
      <c r="F158" s="41">
        <f>G158/1000</f>
        <v>32.200000000000003</v>
      </c>
      <c r="G158" s="78">
        <v>32200</v>
      </c>
      <c r="H158" s="113">
        <f t="shared" si="36"/>
        <v>0</v>
      </c>
      <c r="I158" s="154">
        <v>0</v>
      </c>
      <c r="J158" s="35">
        <f t="shared" si="57"/>
        <v>0</v>
      </c>
    </row>
    <row r="159" spans="1:10" hidden="1">
      <c r="A159" s="12" t="s">
        <v>87</v>
      </c>
      <c r="B159" s="6">
        <v>981</v>
      </c>
      <c r="C159" s="109" t="s">
        <v>90</v>
      </c>
      <c r="D159" s="109" t="s">
        <v>280</v>
      </c>
      <c r="E159" s="109" t="s">
        <v>8</v>
      </c>
      <c r="F159" s="41">
        <f t="shared" ref="F159:F164" si="58">G159/1000</f>
        <v>0</v>
      </c>
      <c r="G159" s="110">
        <f>G160</f>
        <v>0</v>
      </c>
      <c r="H159" s="120">
        <f>H160</f>
        <v>0</v>
      </c>
      <c r="I159" s="175">
        <f>I160</f>
        <v>0</v>
      </c>
      <c r="J159" s="35" t="e">
        <f t="shared" si="57"/>
        <v>#DIV/0!</v>
      </c>
    </row>
    <row r="160" spans="1:10" hidden="1">
      <c r="A160" s="10" t="s">
        <v>279</v>
      </c>
      <c r="B160" s="5">
        <v>981</v>
      </c>
      <c r="C160" s="17" t="s">
        <v>90</v>
      </c>
      <c r="D160" s="17" t="s">
        <v>139</v>
      </c>
      <c r="E160" s="17" t="s">
        <v>8</v>
      </c>
      <c r="F160" s="41">
        <f t="shared" si="58"/>
        <v>0</v>
      </c>
      <c r="G160" s="78">
        <f>G161+G163</f>
        <v>0</v>
      </c>
      <c r="H160" s="119">
        <f>H161+H163</f>
        <v>0</v>
      </c>
      <c r="I160" s="176">
        <f t="shared" ref="I160" si="59">I161+I163</f>
        <v>0</v>
      </c>
      <c r="J160" s="35" t="e">
        <f t="shared" si="57"/>
        <v>#DIV/0!</v>
      </c>
    </row>
    <row r="161" spans="1:10" ht="31.5" hidden="1">
      <c r="A161" s="10" t="s">
        <v>89</v>
      </c>
      <c r="B161" s="5">
        <v>981</v>
      </c>
      <c r="C161" s="17" t="s">
        <v>90</v>
      </c>
      <c r="D161" s="17" t="s">
        <v>277</v>
      </c>
      <c r="E161" s="17" t="s">
        <v>8</v>
      </c>
      <c r="F161" s="41">
        <f t="shared" si="58"/>
        <v>0</v>
      </c>
      <c r="G161" s="78">
        <f>G162</f>
        <v>0</v>
      </c>
      <c r="H161" s="113">
        <f t="shared" ref="H161:H192" si="60">I161/1000</f>
        <v>0</v>
      </c>
      <c r="I161" s="154">
        <f>I162</f>
        <v>0</v>
      </c>
      <c r="J161" s="35" t="e">
        <f t="shared" si="57"/>
        <v>#DIV/0!</v>
      </c>
    </row>
    <row r="162" spans="1:10" ht="47.25" hidden="1">
      <c r="A162" s="10" t="s">
        <v>140</v>
      </c>
      <c r="B162" s="5">
        <v>981</v>
      </c>
      <c r="C162" s="17" t="s">
        <v>90</v>
      </c>
      <c r="D162" s="17" t="s">
        <v>277</v>
      </c>
      <c r="E162" s="17">
        <v>200</v>
      </c>
      <c r="F162" s="41">
        <f t="shared" si="58"/>
        <v>0</v>
      </c>
      <c r="G162" s="78">
        <v>0</v>
      </c>
      <c r="H162" s="113">
        <f t="shared" si="60"/>
        <v>0</v>
      </c>
      <c r="I162" s="154">
        <v>0</v>
      </c>
      <c r="J162" s="35" t="e">
        <f t="shared" si="57"/>
        <v>#DIV/0!</v>
      </c>
    </row>
    <row r="163" spans="1:10" ht="31.5" hidden="1">
      <c r="A163" s="10" t="s">
        <v>141</v>
      </c>
      <c r="B163" s="5">
        <v>981</v>
      </c>
      <c r="C163" s="17" t="s">
        <v>90</v>
      </c>
      <c r="D163" s="17" t="s">
        <v>278</v>
      </c>
      <c r="E163" s="17" t="s">
        <v>8</v>
      </c>
      <c r="F163" s="41">
        <f t="shared" si="58"/>
        <v>0</v>
      </c>
      <c r="G163" s="78">
        <f>G164</f>
        <v>0</v>
      </c>
      <c r="H163" s="119">
        <f t="shared" ref="H163:I163" si="61">H164</f>
        <v>0</v>
      </c>
      <c r="I163" s="78">
        <f t="shared" si="61"/>
        <v>0</v>
      </c>
      <c r="J163" s="35" t="e">
        <f t="shared" si="57"/>
        <v>#DIV/0!</v>
      </c>
    </row>
    <row r="164" spans="1:10" ht="47.25" hidden="1">
      <c r="A164" s="10" t="s">
        <v>140</v>
      </c>
      <c r="B164" s="5">
        <v>981</v>
      </c>
      <c r="C164" s="17" t="s">
        <v>90</v>
      </c>
      <c r="D164" s="17" t="s">
        <v>278</v>
      </c>
      <c r="E164" s="17">
        <v>200</v>
      </c>
      <c r="F164" s="41">
        <f t="shared" si="58"/>
        <v>0</v>
      </c>
      <c r="G164" s="78">
        <v>0</v>
      </c>
      <c r="H164" s="113">
        <f t="shared" si="60"/>
        <v>0</v>
      </c>
      <c r="I164" s="154">
        <v>0</v>
      </c>
      <c r="J164" s="35" t="e">
        <f t="shared" si="57"/>
        <v>#DIV/0!</v>
      </c>
    </row>
    <row r="165" spans="1:10" ht="15" hidden="1" customHeight="1">
      <c r="A165" s="12" t="s">
        <v>87</v>
      </c>
      <c r="B165" s="6" t="s">
        <v>5</v>
      </c>
      <c r="C165" s="6" t="s">
        <v>88</v>
      </c>
      <c r="D165" s="6" t="s">
        <v>7</v>
      </c>
      <c r="E165" s="6" t="s">
        <v>8</v>
      </c>
      <c r="F165" s="41">
        <f t="shared" si="42"/>
        <v>0</v>
      </c>
      <c r="G165" s="78">
        <f t="shared" ref="G165:G168" si="62">G166</f>
        <v>0</v>
      </c>
      <c r="H165" s="113">
        <f t="shared" si="60"/>
        <v>0</v>
      </c>
      <c r="I165" s="81"/>
      <c r="J165" s="35" t="e">
        <f t="shared" si="57"/>
        <v>#DIV/0!</v>
      </c>
    </row>
    <row r="166" spans="1:10" ht="31.5" hidden="1">
      <c r="A166" s="10" t="s">
        <v>89</v>
      </c>
      <c r="B166" s="5" t="s">
        <v>5</v>
      </c>
      <c r="C166" s="5" t="s">
        <v>90</v>
      </c>
      <c r="D166" s="5" t="s">
        <v>7</v>
      </c>
      <c r="E166" s="5" t="s">
        <v>8</v>
      </c>
      <c r="F166" s="41">
        <f t="shared" si="42"/>
        <v>0</v>
      </c>
      <c r="G166" s="78">
        <f t="shared" si="62"/>
        <v>0</v>
      </c>
      <c r="H166" s="113">
        <f t="shared" si="60"/>
        <v>0</v>
      </c>
      <c r="I166" s="81"/>
      <c r="J166" s="35" t="e">
        <f t="shared" si="57"/>
        <v>#DIV/0!</v>
      </c>
    </row>
    <row r="167" spans="1:10" ht="78.75" hidden="1">
      <c r="A167" s="10" t="s">
        <v>13</v>
      </c>
      <c r="B167" s="5" t="s">
        <v>5</v>
      </c>
      <c r="C167" s="5" t="s">
        <v>90</v>
      </c>
      <c r="D167" s="5" t="s">
        <v>14</v>
      </c>
      <c r="E167" s="5" t="s">
        <v>8</v>
      </c>
      <c r="F167" s="41">
        <f t="shared" si="42"/>
        <v>0</v>
      </c>
      <c r="G167" s="78">
        <f t="shared" si="62"/>
        <v>0</v>
      </c>
      <c r="H167" s="113">
        <f t="shared" si="60"/>
        <v>0</v>
      </c>
      <c r="I167" s="81"/>
      <c r="J167" s="35" t="e">
        <f t="shared" si="57"/>
        <v>#DIV/0!</v>
      </c>
    </row>
    <row r="168" spans="1:10" ht="47.25" hidden="1">
      <c r="A168" s="10" t="s">
        <v>91</v>
      </c>
      <c r="B168" s="5" t="s">
        <v>5</v>
      </c>
      <c r="C168" s="5" t="s">
        <v>90</v>
      </c>
      <c r="D168" s="5" t="s">
        <v>92</v>
      </c>
      <c r="E168" s="5" t="s">
        <v>8</v>
      </c>
      <c r="F168" s="41">
        <f t="shared" si="42"/>
        <v>0</v>
      </c>
      <c r="G168" s="78">
        <f t="shared" si="62"/>
        <v>0</v>
      </c>
      <c r="H168" s="113">
        <f t="shared" si="60"/>
        <v>0</v>
      </c>
      <c r="I168" s="81"/>
      <c r="J168" s="35" t="e">
        <f t="shared" si="57"/>
        <v>#DIV/0!</v>
      </c>
    </row>
    <row r="169" spans="1:10" ht="31.5" hidden="1">
      <c r="A169" s="10" t="s">
        <v>23</v>
      </c>
      <c r="B169" s="5" t="s">
        <v>5</v>
      </c>
      <c r="C169" s="5" t="s">
        <v>90</v>
      </c>
      <c r="D169" s="5" t="s">
        <v>92</v>
      </c>
      <c r="E169" s="5" t="s">
        <v>24</v>
      </c>
      <c r="F169" s="41">
        <f t="shared" si="42"/>
        <v>0</v>
      </c>
      <c r="G169" s="78">
        <v>0</v>
      </c>
      <c r="H169" s="113">
        <f t="shared" si="60"/>
        <v>0</v>
      </c>
      <c r="I169" s="81"/>
      <c r="J169" s="35" t="e">
        <f t="shared" si="57"/>
        <v>#DIV/0!</v>
      </c>
    </row>
    <row r="170" spans="1:10">
      <c r="A170" s="12" t="s">
        <v>93</v>
      </c>
      <c r="B170" s="6" t="s">
        <v>5</v>
      </c>
      <c r="C170" s="6" t="s">
        <v>94</v>
      </c>
      <c r="D170" s="6" t="s">
        <v>7</v>
      </c>
      <c r="E170" s="6" t="s">
        <v>8</v>
      </c>
      <c r="F170" s="7">
        <f t="shared" si="42"/>
        <v>2756.5235300000004</v>
      </c>
      <c r="G170" s="78">
        <f t="shared" ref="G170:I171" si="63">G171</f>
        <v>2756523.5300000003</v>
      </c>
      <c r="H170" s="192">
        <f t="shared" si="63"/>
        <v>526.73818000000006</v>
      </c>
      <c r="I170" s="78">
        <f t="shared" si="63"/>
        <v>526738.17999999993</v>
      </c>
      <c r="J170" s="35">
        <f t="shared" si="57"/>
        <v>19.108785913392872</v>
      </c>
    </row>
    <row r="171" spans="1:10">
      <c r="A171" s="10" t="s">
        <v>95</v>
      </c>
      <c r="B171" s="5" t="s">
        <v>5</v>
      </c>
      <c r="C171" s="5" t="s">
        <v>96</v>
      </c>
      <c r="D171" s="5" t="s">
        <v>7</v>
      </c>
      <c r="E171" s="5" t="s">
        <v>8</v>
      </c>
      <c r="F171" s="41">
        <f t="shared" si="42"/>
        <v>2756.5235300000004</v>
      </c>
      <c r="G171" s="78">
        <f t="shared" si="63"/>
        <v>2756523.5300000003</v>
      </c>
      <c r="H171" s="119">
        <f t="shared" si="63"/>
        <v>526.73818000000006</v>
      </c>
      <c r="I171" s="78">
        <f t="shared" si="63"/>
        <v>526738.17999999993</v>
      </c>
      <c r="J171" s="35">
        <f t="shared" si="57"/>
        <v>19.108785913392872</v>
      </c>
    </row>
    <row r="172" spans="1:10" ht="63">
      <c r="A172" s="10" t="s">
        <v>188</v>
      </c>
      <c r="B172" s="5" t="s">
        <v>5</v>
      </c>
      <c r="C172" s="5" t="s">
        <v>96</v>
      </c>
      <c r="D172" s="5" t="s">
        <v>97</v>
      </c>
      <c r="E172" s="5" t="s">
        <v>8</v>
      </c>
      <c r="F172" s="41">
        <f t="shared" si="42"/>
        <v>2756.5235300000004</v>
      </c>
      <c r="G172" s="78">
        <f>G173+G176+G178</f>
        <v>2756523.5300000003</v>
      </c>
      <c r="H172" s="119">
        <f t="shared" ref="H172:I172" si="64">H173+H176+H178</f>
        <v>526.73818000000006</v>
      </c>
      <c r="I172" s="78">
        <f t="shared" si="64"/>
        <v>526738.17999999993</v>
      </c>
      <c r="J172" s="35">
        <f t="shared" si="57"/>
        <v>19.108785913392872</v>
      </c>
    </row>
    <row r="173" spans="1:10">
      <c r="A173" s="10" t="s">
        <v>98</v>
      </c>
      <c r="B173" s="5" t="s">
        <v>5</v>
      </c>
      <c r="C173" s="5" t="s">
        <v>96</v>
      </c>
      <c r="D173" s="5" t="s">
        <v>99</v>
      </c>
      <c r="E173" s="5" t="s">
        <v>8</v>
      </c>
      <c r="F173" s="41">
        <f t="shared" si="42"/>
        <v>2569.4235300000005</v>
      </c>
      <c r="G173" s="78">
        <f>G174+G175</f>
        <v>2569423.5300000003</v>
      </c>
      <c r="H173" s="119">
        <f t="shared" ref="H173:I173" si="65">H174+H175</f>
        <v>386.73818</v>
      </c>
      <c r="I173" s="78">
        <f t="shared" si="65"/>
        <v>386738.18</v>
      </c>
      <c r="J173" s="35">
        <f t="shared" si="57"/>
        <v>15.051554385041378</v>
      </c>
    </row>
    <row r="174" spans="1:10" ht="78.75">
      <c r="A174" s="10" t="s">
        <v>17</v>
      </c>
      <c r="B174" s="5" t="s">
        <v>5</v>
      </c>
      <c r="C174" s="5" t="s">
        <v>96</v>
      </c>
      <c r="D174" s="5" t="s">
        <v>99</v>
      </c>
      <c r="E174" s="5" t="s">
        <v>18</v>
      </c>
      <c r="F174" s="41">
        <f>G174/1000</f>
        <v>1380.2</v>
      </c>
      <c r="G174" s="78">
        <v>1380200</v>
      </c>
      <c r="H174" s="113">
        <f t="shared" si="60"/>
        <v>112.50477000000001</v>
      </c>
      <c r="I174" s="154">
        <v>112504.77</v>
      </c>
      <c r="J174" s="35">
        <f t="shared" si="57"/>
        <v>8.1513382118533553</v>
      </c>
    </row>
    <row r="175" spans="1:10" ht="31.5">
      <c r="A175" s="10" t="s">
        <v>23</v>
      </c>
      <c r="B175" s="5" t="s">
        <v>5</v>
      </c>
      <c r="C175" s="5" t="s">
        <v>96</v>
      </c>
      <c r="D175" s="5" t="s">
        <v>99</v>
      </c>
      <c r="E175" s="5" t="s">
        <v>24</v>
      </c>
      <c r="F175" s="41">
        <f t="shared" si="42"/>
        <v>1189.22353</v>
      </c>
      <c r="G175" s="79">
        <v>1189223.53</v>
      </c>
      <c r="H175" s="113">
        <f t="shared" si="60"/>
        <v>274.23340999999999</v>
      </c>
      <c r="I175" s="154">
        <v>274233.40999999997</v>
      </c>
      <c r="J175" s="35">
        <f t="shared" si="57"/>
        <v>23.059870838579858</v>
      </c>
    </row>
    <row r="176" spans="1:10" ht="38.25">
      <c r="A176" s="74" t="s">
        <v>127</v>
      </c>
      <c r="B176" s="5" t="s">
        <v>5</v>
      </c>
      <c r="C176" s="5" t="s">
        <v>96</v>
      </c>
      <c r="D176" s="5" t="str">
        <f>D177</f>
        <v>080001403А</v>
      </c>
      <c r="E176" s="5" t="s">
        <v>8</v>
      </c>
      <c r="F176" s="41">
        <f t="shared" si="42"/>
        <v>187.1</v>
      </c>
      <c r="G176" s="78">
        <f>G177</f>
        <v>187100</v>
      </c>
      <c r="H176" s="119">
        <f t="shared" ref="H176:I176" si="66">H177</f>
        <v>140</v>
      </c>
      <c r="I176" s="176">
        <f t="shared" si="66"/>
        <v>140000</v>
      </c>
      <c r="J176" s="35">
        <f t="shared" si="57"/>
        <v>74.826296098343136</v>
      </c>
    </row>
    <row r="177" spans="1:10" ht="63.75">
      <c r="A177" s="75" t="s">
        <v>128</v>
      </c>
      <c r="B177" s="5" t="s">
        <v>5</v>
      </c>
      <c r="C177" s="5" t="s">
        <v>96</v>
      </c>
      <c r="D177" s="5" t="s">
        <v>189</v>
      </c>
      <c r="E177" s="5" t="s">
        <v>18</v>
      </c>
      <c r="F177" s="41">
        <f t="shared" si="42"/>
        <v>187.1</v>
      </c>
      <c r="G177" s="78">
        <v>187100</v>
      </c>
      <c r="H177" s="113">
        <f t="shared" si="60"/>
        <v>140</v>
      </c>
      <c r="I177" s="178">
        <v>140000</v>
      </c>
      <c r="J177" s="35">
        <f t="shared" si="57"/>
        <v>74.826296098343136</v>
      </c>
    </row>
    <row r="178" spans="1:10" hidden="1">
      <c r="A178" s="75" t="s">
        <v>190</v>
      </c>
      <c r="B178" s="5" t="s">
        <v>5</v>
      </c>
      <c r="C178" s="5" t="s">
        <v>96</v>
      </c>
      <c r="D178" s="5" t="s">
        <v>134</v>
      </c>
      <c r="E178" s="5" t="s">
        <v>8</v>
      </c>
      <c r="F178" s="41">
        <f t="shared" si="42"/>
        <v>0</v>
      </c>
      <c r="G178" s="78">
        <f>G179</f>
        <v>0</v>
      </c>
      <c r="H178" s="113">
        <f t="shared" si="60"/>
        <v>0</v>
      </c>
      <c r="I178" s="81"/>
      <c r="J178" s="35" t="e">
        <f t="shared" si="57"/>
        <v>#DIV/0!</v>
      </c>
    </row>
    <row r="179" spans="1:10" ht="25.5" hidden="1">
      <c r="A179" s="75" t="s">
        <v>191</v>
      </c>
      <c r="B179" s="5" t="s">
        <v>5</v>
      </c>
      <c r="C179" s="5" t="s">
        <v>96</v>
      </c>
      <c r="D179" s="5" t="s">
        <v>134</v>
      </c>
      <c r="E179" s="5">
        <v>200</v>
      </c>
      <c r="F179" s="41">
        <f t="shared" si="42"/>
        <v>0</v>
      </c>
      <c r="G179" s="78">
        <v>0</v>
      </c>
      <c r="H179" s="113">
        <f t="shared" si="60"/>
        <v>0</v>
      </c>
      <c r="I179" s="81"/>
      <c r="J179" s="35" t="e">
        <f t="shared" si="57"/>
        <v>#DIV/0!</v>
      </c>
    </row>
    <row r="180" spans="1:10" hidden="1">
      <c r="A180" s="75"/>
      <c r="B180" s="42"/>
      <c r="C180" s="5"/>
      <c r="D180" s="5"/>
      <c r="E180" s="5"/>
      <c r="F180" s="41"/>
      <c r="G180" s="78"/>
      <c r="H180" s="113">
        <f t="shared" si="60"/>
        <v>0</v>
      </c>
      <c r="I180" s="81"/>
      <c r="J180" s="35" t="e">
        <f t="shared" si="57"/>
        <v>#DIV/0!</v>
      </c>
    </row>
    <row r="181" spans="1:10" hidden="1">
      <c r="A181" s="75"/>
      <c r="B181" s="42"/>
      <c r="C181" s="5"/>
      <c r="D181" s="5"/>
      <c r="E181" s="5"/>
      <c r="F181" s="41"/>
      <c r="G181" s="78"/>
      <c r="H181" s="113">
        <f t="shared" si="60"/>
        <v>0</v>
      </c>
      <c r="I181" s="81"/>
      <c r="J181" s="35" t="e">
        <f t="shared" si="57"/>
        <v>#DIV/0!</v>
      </c>
    </row>
    <row r="182" spans="1:10">
      <c r="A182" s="62" t="s">
        <v>100</v>
      </c>
      <c r="B182" s="6" t="s">
        <v>5</v>
      </c>
      <c r="C182" s="6" t="s">
        <v>101</v>
      </c>
      <c r="D182" s="6" t="s">
        <v>7</v>
      </c>
      <c r="E182" s="6" t="s">
        <v>8</v>
      </c>
      <c r="F182" s="7">
        <f t="shared" si="42"/>
        <v>44.1</v>
      </c>
      <c r="G182" s="78">
        <f t="shared" ref="G182:I185" si="67">G183</f>
        <v>44100</v>
      </c>
      <c r="H182" s="192">
        <f t="shared" si="67"/>
        <v>7</v>
      </c>
      <c r="I182" s="78">
        <f t="shared" si="67"/>
        <v>7000</v>
      </c>
      <c r="J182" s="35">
        <f t="shared" si="57"/>
        <v>15.873015873015872</v>
      </c>
    </row>
    <row r="183" spans="1:10">
      <c r="A183" s="10" t="s">
        <v>102</v>
      </c>
      <c r="B183" s="5" t="s">
        <v>5</v>
      </c>
      <c r="C183" s="5" t="s">
        <v>103</v>
      </c>
      <c r="D183" s="5" t="s">
        <v>7</v>
      </c>
      <c r="E183" s="5" t="s">
        <v>8</v>
      </c>
      <c r="F183" s="41">
        <f t="shared" si="42"/>
        <v>44.1</v>
      </c>
      <c r="G183" s="78">
        <f t="shared" si="67"/>
        <v>44100</v>
      </c>
      <c r="H183" s="119">
        <f t="shared" si="67"/>
        <v>7</v>
      </c>
      <c r="I183" s="78">
        <f t="shared" si="67"/>
        <v>7000</v>
      </c>
      <c r="J183" s="35">
        <f t="shared" si="57"/>
        <v>15.873015873015872</v>
      </c>
    </row>
    <row r="184" spans="1:10" ht="78.75">
      <c r="A184" s="10" t="s">
        <v>138</v>
      </c>
      <c r="B184" s="5" t="s">
        <v>5</v>
      </c>
      <c r="C184" s="5" t="s">
        <v>103</v>
      </c>
      <c r="D184" s="5" t="s">
        <v>14</v>
      </c>
      <c r="E184" s="5" t="s">
        <v>8</v>
      </c>
      <c r="F184" s="41">
        <f t="shared" si="42"/>
        <v>44.1</v>
      </c>
      <c r="G184" s="78">
        <f t="shared" si="67"/>
        <v>44100</v>
      </c>
      <c r="H184" s="119">
        <f t="shared" si="67"/>
        <v>7</v>
      </c>
      <c r="I184" s="78">
        <f t="shared" si="67"/>
        <v>7000</v>
      </c>
      <c r="J184" s="35">
        <f t="shared" si="57"/>
        <v>15.873015873015872</v>
      </c>
    </row>
    <row r="185" spans="1:10" ht="31.5">
      <c r="A185" s="10" t="s">
        <v>104</v>
      </c>
      <c r="B185" s="5" t="s">
        <v>5</v>
      </c>
      <c r="C185" s="5" t="s">
        <v>103</v>
      </c>
      <c r="D185" s="5" t="s">
        <v>105</v>
      </c>
      <c r="E185" s="5" t="s">
        <v>8</v>
      </c>
      <c r="F185" s="41">
        <f t="shared" si="42"/>
        <v>44.1</v>
      </c>
      <c r="G185" s="78">
        <f t="shared" si="67"/>
        <v>44100</v>
      </c>
      <c r="H185" s="119">
        <f>H186</f>
        <v>7</v>
      </c>
      <c r="I185" s="78">
        <f t="shared" si="67"/>
        <v>7000</v>
      </c>
      <c r="J185" s="35">
        <f t="shared" si="57"/>
        <v>15.873015873015872</v>
      </c>
    </row>
    <row r="186" spans="1:10" ht="31.5">
      <c r="A186" s="10" t="s">
        <v>106</v>
      </c>
      <c r="B186" s="5" t="s">
        <v>5</v>
      </c>
      <c r="C186" s="5" t="s">
        <v>103</v>
      </c>
      <c r="D186" s="5" t="s">
        <v>105</v>
      </c>
      <c r="E186" s="5" t="s">
        <v>107</v>
      </c>
      <c r="F186" s="41">
        <f t="shared" si="42"/>
        <v>44.1</v>
      </c>
      <c r="G186" s="78">
        <v>44100</v>
      </c>
      <c r="H186" s="113">
        <f>I186/1000</f>
        <v>7</v>
      </c>
      <c r="I186" s="177">
        <v>7000</v>
      </c>
      <c r="J186" s="35">
        <f t="shared" si="57"/>
        <v>15.873015873015872</v>
      </c>
    </row>
    <row r="187" spans="1:10">
      <c r="A187" s="12" t="s">
        <v>108</v>
      </c>
      <c r="B187" s="6" t="s">
        <v>5</v>
      </c>
      <c r="C187" s="6" t="s">
        <v>109</v>
      </c>
      <c r="D187" s="6" t="s">
        <v>7</v>
      </c>
      <c r="E187" s="6" t="s">
        <v>8</v>
      </c>
      <c r="F187" s="7">
        <f t="shared" si="42"/>
        <v>19.5</v>
      </c>
      <c r="G187" s="78">
        <f t="shared" ref="G187:I190" si="68">G188</f>
        <v>19500</v>
      </c>
      <c r="H187" s="192">
        <f t="shared" si="68"/>
        <v>0</v>
      </c>
      <c r="I187" s="78">
        <f t="shared" si="68"/>
        <v>0</v>
      </c>
      <c r="J187" s="35">
        <f t="shared" si="57"/>
        <v>0</v>
      </c>
    </row>
    <row r="188" spans="1:10">
      <c r="A188" s="10" t="s">
        <v>110</v>
      </c>
      <c r="B188" s="5" t="s">
        <v>5</v>
      </c>
      <c r="C188" s="5" t="s">
        <v>111</v>
      </c>
      <c r="D188" s="5" t="s">
        <v>7</v>
      </c>
      <c r="E188" s="5" t="s">
        <v>8</v>
      </c>
      <c r="F188" s="41">
        <f t="shared" si="42"/>
        <v>19.5</v>
      </c>
      <c r="G188" s="78">
        <f t="shared" si="68"/>
        <v>19500</v>
      </c>
      <c r="H188" s="119">
        <f t="shared" si="68"/>
        <v>0</v>
      </c>
      <c r="I188" s="78">
        <f t="shared" si="68"/>
        <v>0</v>
      </c>
      <c r="J188" s="35">
        <f t="shared" si="57"/>
        <v>0</v>
      </c>
    </row>
    <row r="189" spans="1:10" ht="47.25">
      <c r="A189" s="10" t="s">
        <v>192</v>
      </c>
      <c r="B189" s="5" t="s">
        <v>5</v>
      </c>
      <c r="C189" s="5" t="s">
        <v>111</v>
      </c>
      <c r="D189" s="5" t="s">
        <v>112</v>
      </c>
      <c r="E189" s="5" t="s">
        <v>8</v>
      </c>
      <c r="F189" s="41">
        <f t="shared" si="42"/>
        <v>19.5</v>
      </c>
      <c r="G189" s="78">
        <f t="shared" si="68"/>
        <v>19500</v>
      </c>
      <c r="H189" s="119">
        <f t="shared" si="68"/>
        <v>0</v>
      </c>
      <c r="I189" s="78">
        <f t="shared" si="68"/>
        <v>0</v>
      </c>
      <c r="J189" s="35">
        <f t="shared" si="57"/>
        <v>0</v>
      </c>
    </row>
    <row r="190" spans="1:10" ht="31.5">
      <c r="A190" s="10" t="s">
        <v>113</v>
      </c>
      <c r="B190" s="5" t="s">
        <v>5</v>
      </c>
      <c r="C190" s="5" t="s">
        <v>111</v>
      </c>
      <c r="D190" s="5" t="s">
        <v>114</v>
      </c>
      <c r="E190" s="5" t="s">
        <v>8</v>
      </c>
      <c r="F190" s="41">
        <f t="shared" si="42"/>
        <v>19.5</v>
      </c>
      <c r="G190" s="78">
        <f t="shared" si="68"/>
        <v>19500</v>
      </c>
      <c r="H190" s="119">
        <f t="shared" si="68"/>
        <v>0</v>
      </c>
      <c r="I190" s="78">
        <f t="shared" si="68"/>
        <v>0</v>
      </c>
      <c r="J190" s="35">
        <f t="shared" si="57"/>
        <v>0</v>
      </c>
    </row>
    <row r="191" spans="1:10" ht="31.5">
      <c r="A191" s="10" t="s">
        <v>23</v>
      </c>
      <c r="B191" s="5">
        <v>981</v>
      </c>
      <c r="C191" s="5">
        <v>1102</v>
      </c>
      <c r="D191" s="5">
        <v>1000004010</v>
      </c>
      <c r="E191" s="5">
        <v>200</v>
      </c>
      <c r="F191" s="41">
        <f t="shared" si="42"/>
        <v>19.5</v>
      </c>
      <c r="G191" s="78">
        <v>19500</v>
      </c>
      <c r="H191" s="113">
        <f t="shared" si="60"/>
        <v>0</v>
      </c>
      <c r="I191" s="177">
        <v>0</v>
      </c>
      <c r="J191" s="35">
        <f t="shared" si="57"/>
        <v>0</v>
      </c>
    </row>
    <row r="192" spans="1:10" ht="31.5" hidden="1">
      <c r="A192" s="13" t="s">
        <v>106</v>
      </c>
      <c r="B192" s="14" t="s">
        <v>5</v>
      </c>
      <c r="C192" s="14" t="s">
        <v>111</v>
      </c>
      <c r="D192" s="14" t="s">
        <v>114</v>
      </c>
      <c r="E192" s="14" t="s">
        <v>107</v>
      </c>
      <c r="F192" s="41">
        <f t="shared" si="42"/>
        <v>0</v>
      </c>
      <c r="G192" s="181">
        <v>0</v>
      </c>
      <c r="H192" s="161">
        <f t="shared" si="60"/>
        <v>0</v>
      </c>
      <c r="I192" s="182"/>
      <c r="J192" s="35" t="e">
        <f t="shared" si="57"/>
        <v>#DIV/0!</v>
      </c>
    </row>
    <row r="193" spans="1:10">
      <c r="A193" s="198" t="s">
        <v>115</v>
      </c>
      <c r="B193" s="199"/>
      <c r="C193" s="199"/>
      <c r="D193" s="199"/>
      <c r="E193" s="199"/>
      <c r="F193" s="179">
        <f>G193/1000-0.01</f>
        <v>26815.000039999999</v>
      </c>
      <c r="G193" s="183">
        <f>G187+G182+G170+G165+G102+G70+G56+G50+G11+G160</f>
        <v>26815010.039999999</v>
      </c>
      <c r="H193" s="193">
        <f>H187+H182+H170+H165+H102+H70+H56+H50+H11+H160</f>
        <v>2444.3051700000001</v>
      </c>
      <c r="I193" s="183">
        <f t="shared" ref="I193" si="69">I187+I182+I170+I165+I102+I70+I56+I50+I11+I160</f>
        <v>2444263.17</v>
      </c>
      <c r="J193" s="180">
        <f t="shared" si="57"/>
        <v>9.1154397402715794</v>
      </c>
    </row>
  </sheetData>
  <mergeCells count="4">
    <mergeCell ref="A193:E193"/>
    <mergeCell ref="E1:J2"/>
    <mergeCell ref="A4:K4"/>
    <mergeCell ref="A5:K5"/>
  </mergeCells>
  <pageMargins left="0.9055118110236221" right="0.70866141732283472" top="0.74803149606299213" bottom="0.74803149606299213" header="0.31496062992125984" footer="0.31496062992125984"/>
  <pageSetup paperSize="9" scale="49" fitToHeight="5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</vt:lpstr>
      <vt:lpstr>4</vt:lpstr>
      <vt:lpstr>'3'!Заголовки_для_печати</vt:lpstr>
      <vt:lpstr>'4'!Заголовки_для_печати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2025-04-15T06:34:41Z</cp:lastPrinted>
  <dcterms:created xsi:type="dcterms:W3CDTF">2020-02-04T06:06:40Z</dcterms:created>
  <dcterms:modified xsi:type="dcterms:W3CDTF">2025-04-15T06:34:49Z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